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12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24519"/>
</workbook>
</file>

<file path=xl/calcChain.xml><?xml version="1.0" encoding="utf-8"?>
<calcChain xmlns="http://schemas.openxmlformats.org/spreadsheetml/2006/main">
  <c r="E25" i="1"/>
  <c r="G25"/>
  <c r="H25"/>
  <c r="I25"/>
  <c r="J25"/>
  <c r="K25"/>
  <c r="L25"/>
  <c r="M25"/>
  <c r="N25"/>
  <c r="O25"/>
  <c r="P25"/>
  <c r="K62"/>
  <c r="M62"/>
  <c r="O62"/>
  <c r="P62"/>
  <c r="E62"/>
  <c r="L121"/>
  <c r="J121"/>
  <c r="H121"/>
  <c r="N121" s="1"/>
  <c r="L120"/>
  <c r="J120"/>
  <c r="H120"/>
  <c r="N120" s="1"/>
  <c r="H105" l="1"/>
  <c r="L49"/>
  <c r="J49"/>
  <c r="H49"/>
  <c r="H111"/>
  <c r="N111" s="1"/>
  <c r="H28"/>
  <c r="N28" s="1"/>
  <c r="H65"/>
  <c r="N65" s="1"/>
  <c r="L17"/>
  <c r="J17"/>
  <c r="H82" l="1"/>
  <c r="N82" s="1"/>
  <c r="H42"/>
  <c r="N42" s="1"/>
  <c r="H64"/>
  <c r="N64" s="1"/>
  <c r="H66"/>
  <c r="N66" s="1"/>
  <c r="H67"/>
  <c r="N67" s="1"/>
  <c r="H68"/>
  <c r="N68" s="1"/>
  <c r="H69"/>
  <c r="N69" s="1"/>
  <c r="H70"/>
  <c r="N70" s="1"/>
  <c r="H71"/>
  <c r="N71" s="1"/>
  <c r="H72"/>
  <c r="N72" s="1"/>
  <c r="H73"/>
  <c r="N73" s="1"/>
  <c r="H74"/>
  <c r="N74" s="1"/>
  <c r="H75"/>
  <c r="N75" s="1"/>
  <c r="H76"/>
  <c r="N76" s="1"/>
  <c r="H77"/>
  <c r="N77" s="1"/>
  <c r="H78"/>
  <c r="N78" s="1"/>
  <c r="H79"/>
  <c r="N79" s="1"/>
  <c r="H80"/>
  <c r="N80" s="1"/>
  <c r="H81"/>
  <c r="N81" s="1"/>
  <c r="H83"/>
  <c r="H84"/>
  <c r="N84" s="1"/>
  <c r="H85"/>
  <c r="N85" s="1"/>
  <c r="H86"/>
  <c r="N86" s="1"/>
  <c r="H87"/>
  <c r="N87" s="1"/>
  <c r="H88"/>
  <c r="N88" s="1"/>
  <c r="H89"/>
  <c r="H90"/>
  <c r="N90" s="1"/>
  <c r="H92"/>
  <c r="N92" s="1"/>
  <c r="H93"/>
  <c r="N93" s="1"/>
  <c r="H94"/>
  <c r="N94" s="1"/>
  <c r="H95"/>
  <c r="N95" s="1"/>
  <c r="H96"/>
  <c r="H97"/>
  <c r="H98"/>
  <c r="H99"/>
  <c r="H100"/>
  <c r="H101"/>
  <c r="H102"/>
  <c r="H103"/>
  <c r="N103" s="1"/>
  <c r="H104"/>
  <c r="N104" s="1"/>
  <c r="H106"/>
  <c r="N106" s="1"/>
  <c r="H107"/>
  <c r="N107" s="1"/>
  <c r="H108"/>
  <c r="N108" s="1"/>
  <c r="H109"/>
  <c r="N109" s="1"/>
  <c r="H110"/>
  <c r="N110" s="1"/>
  <c r="H112"/>
  <c r="N112" s="1"/>
  <c r="H113"/>
  <c r="N113" s="1"/>
  <c r="H114"/>
  <c r="N114" s="1"/>
  <c r="H115"/>
  <c r="N115" s="1"/>
  <c r="H116"/>
  <c r="N116" s="1"/>
  <c r="H117"/>
  <c r="N117" s="1"/>
  <c r="H118"/>
  <c r="N118" s="1"/>
  <c r="H119"/>
  <c r="N119" s="1"/>
  <c r="H63"/>
  <c r="H56"/>
  <c r="N56" s="1"/>
  <c r="F11"/>
  <c r="F7" s="1"/>
  <c r="H40"/>
  <c r="N40" s="1"/>
  <c r="H35"/>
  <c r="N35" s="1"/>
  <c r="H36"/>
  <c r="N36" s="1"/>
  <c r="H37"/>
  <c r="N37" s="1"/>
  <c r="H38"/>
  <c r="N38" s="1"/>
  <c r="H39"/>
  <c r="N39" s="1"/>
  <c r="H27"/>
  <c r="N27" s="1"/>
  <c r="H29"/>
  <c r="N29" s="1"/>
  <c r="H30"/>
  <c r="N30" s="1"/>
  <c r="H31"/>
  <c r="N31" s="1"/>
  <c r="H32"/>
  <c r="N32" s="1"/>
  <c r="H33"/>
  <c r="N33" s="1"/>
  <c r="H34"/>
  <c r="N34" s="1"/>
  <c r="H41"/>
  <c r="N41" s="1"/>
  <c r="H43"/>
  <c r="N43" s="1"/>
  <c r="H44"/>
  <c r="N44" s="1"/>
  <c r="H45"/>
  <c r="N45" s="1"/>
  <c r="H46"/>
  <c r="N46" s="1"/>
  <c r="H47"/>
  <c r="N47" s="1"/>
  <c r="H48"/>
  <c r="N48" s="1"/>
  <c r="H50"/>
  <c r="N50" s="1"/>
  <c r="H51"/>
  <c r="N51" s="1"/>
  <c r="H52"/>
  <c r="N52" s="1"/>
  <c r="H53"/>
  <c r="N53" s="1"/>
  <c r="H54"/>
  <c r="N54" s="1"/>
  <c r="H55"/>
  <c r="N55" s="1"/>
  <c r="H57"/>
  <c r="N57" s="1"/>
  <c r="H58"/>
  <c r="N58" s="1"/>
  <c r="H59"/>
  <c r="N59" s="1"/>
  <c r="H60"/>
  <c r="N60" s="1"/>
  <c r="H61"/>
  <c r="N61" s="1"/>
  <c r="H26"/>
  <c r="N26" s="1"/>
  <c r="L33"/>
  <c r="J33"/>
  <c r="L61"/>
  <c r="J61"/>
  <c r="L14"/>
  <c r="L15"/>
  <c r="L16"/>
  <c r="L18"/>
  <c r="L19"/>
  <c r="L20"/>
  <c r="L21"/>
  <c r="L22"/>
  <c r="L23"/>
  <c r="L24"/>
  <c r="J14"/>
  <c r="J15"/>
  <c r="J16"/>
  <c r="J18"/>
  <c r="J19"/>
  <c r="J20"/>
  <c r="J21"/>
  <c r="J22"/>
  <c r="J23"/>
  <c r="J24"/>
  <c r="L13"/>
  <c r="J13"/>
  <c r="I12"/>
  <c r="D62"/>
  <c r="E12"/>
  <c r="K12"/>
  <c r="O12"/>
  <c r="P12"/>
  <c r="D12"/>
  <c r="D25"/>
  <c r="L59"/>
  <c r="J59"/>
  <c r="L58"/>
  <c r="J58"/>
  <c r="L47"/>
  <c r="J47"/>
  <c r="G21"/>
  <c r="G12" s="1"/>
  <c r="L54"/>
  <c r="J54"/>
  <c r="L55"/>
  <c r="J55"/>
  <c r="N24"/>
  <c r="N16"/>
  <c r="L32"/>
  <c r="J32"/>
  <c r="L31"/>
  <c r="J31"/>
  <c r="J12"/>
  <c r="L119"/>
  <c r="J119"/>
  <c r="L118"/>
  <c r="J118"/>
  <c r="L117"/>
  <c r="J117"/>
  <c r="L116"/>
  <c r="J116"/>
  <c r="L115"/>
  <c r="J115"/>
  <c r="L114"/>
  <c r="J114"/>
  <c r="L103"/>
  <c r="J103"/>
  <c r="L102"/>
  <c r="J102"/>
  <c r="L100"/>
  <c r="J100"/>
  <c r="L98"/>
  <c r="J98"/>
  <c r="L97"/>
  <c r="J97"/>
  <c r="L96"/>
  <c r="J96"/>
  <c r="I91"/>
  <c r="I62" s="1"/>
  <c r="L70"/>
  <c r="J70"/>
  <c r="J62" l="1"/>
  <c r="L62"/>
  <c r="N83"/>
  <c r="H91"/>
  <c r="N91" s="1"/>
  <c r="I11"/>
  <c r="I7" s="1"/>
  <c r="N63"/>
  <c r="P11"/>
  <c r="P7" s="1"/>
  <c r="K11"/>
  <c r="K7" s="1"/>
  <c r="D11"/>
  <c r="D7" s="1"/>
  <c r="O11"/>
  <c r="O7" s="1"/>
  <c r="E11"/>
  <c r="E7" s="1"/>
  <c r="L12"/>
  <c r="N12"/>
  <c r="N62" l="1"/>
  <c r="H62"/>
  <c r="L11"/>
  <c r="L7" s="1"/>
  <c r="J11"/>
  <c r="J7" s="1"/>
  <c r="H12"/>
  <c r="H11" l="1"/>
  <c r="H7" s="1"/>
  <c r="M11" l="1"/>
  <c r="M7" s="1"/>
  <c r="G49"/>
  <c r="N11"/>
  <c r="N7" s="1"/>
  <c r="G89"/>
  <c r="G96"/>
  <c r="G97"/>
  <c r="G98"/>
  <c r="G99"/>
  <c r="G100"/>
  <c r="G101"/>
  <c r="G102"/>
  <c r="G62" l="1"/>
  <c r="G11" s="1"/>
  <c r="G7" s="1"/>
</calcChain>
</file>

<file path=xl/sharedStrings.xml><?xml version="1.0" encoding="utf-8"?>
<sst xmlns="http://schemas.openxmlformats.org/spreadsheetml/2006/main" count="357" uniqueCount="266">
  <si>
    <t>附件1</t>
  </si>
  <si>
    <t>单位：元、人、日、年</t>
  </si>
  <si>
    <t>序号</t>
  </si>
  <si>
    <t>项目所在地</t>
  </si>
  <si>
    <t>项目所在村农业人口数</t>
  </si>
  <si>
    <t>奖补资金合计</t>
  </si>
  <si>
    <t>比例之内财政奖补资金计划数</t>
  </si>
  <si>
    <t>比例之外</t>
  </si>
  <si>
    <t>村集体投入资金计划数</t>
  </si>
  <si>
    <t>社会捐赠资金计划数</t>
  </si>
  <si>
    <t>部门配套资金计划数</t>
  </si>
  <si>
    <t>乡镇</t>
  </si>
  <si>
    <t>村名</t>
  </si>
  <si>
    <t>总数</t>
  </si>
  <si>
    <t>其中劳动力数</t>
  </si>
  <si>
    <t>小计</t>
  </si>
  <si>
    <t>县级</t>
  </si>
  <si>
    <t>设区市级</t>
  </si>
  <si>
    <t>省级</t>
  </si>
  <si>
    <t>县级提高奖补10%计划数</t>
  </si>
  <si>
    <t>桐城街道</t>
  </si>
  <si>
    <t>塔下村</t>
  </si>
  <si>
    <t xml:space="preserve">小区排污及路面硬化              </t>
  </si>
  <si>
    <t>浮柳村</t>
  </si>
  <si>
    <t>下半山等三个自然村安全饮水</t>
  </si>
  <si>
    <t>外洋村</t>
  </si>
  <si>
    <t>村内农田灌溉引水渠修复</t>
  </si>
  <si>
    <t>柯岭村</t>
  </si>
  <si>
    <t>公共停车场</t>
  </si>
  <si>
    <t>山前街道</t>
  </si>
  <si>
    <t>南阳村</t>
  </si>
  <si>
    <t>百胜村</t>
  </si>
  <si>
    <t>罾坪村</t>
  </si>
  <si>
    <t>梅溪村</t>
  </si>
  <si>
    <t>贯岭镇</t>
  </si>
  <si>
    <t>贯岭村</t>
  </si>
  <si>
    <t>茗洋村</t>
  </si>
  <si>
    <t>南山岭道路硬化（1km*4.5m)</t>
  </si>
  <si>
    <t>松洋村</t>
  </si>
  <si>
    <t>溪底村</t>
  </si>
  <si>
    <t>军营村</t>
  </si>
  <si>
    <t>分水关村</t>
  </si>
  <si>
    <t>分水关长廊建设</t>
  </si>
  <si>
    <t>叠石乡</t>
  </si>
  <si>
    <t>楼下村</t>
  </si>
  <si>
    <t>马尾村</t>
  </si>
  <si>
    <t>竹洋村</t>
  </si>
  <si>
    <t>仓边村</t>
  </si>
  <si>
    <t>里湾村</t>
  </si>
  <si>
    <t>环境整治：长干垅、秀章自然村环境整治、房前屋后砖砌花台</t>
  </si>
  <si>
    <t>庙边村</t>
  </si>
  <si>
    <t>古林自然村环境整治，花台、绿地整理、砖砌宣传栏、古林桥底溪边整治</t>
  </si>
  <si>
    <t>叠石村</t>
  </si>
  <si>
    <t>佳阳乡</t>
  </si>
  <si>
    <t>蕉宕村</t>
  </si>
  <si>
    <t>象洋村</t>
  </si>
  <si>
    <t>龙头湾</t>
  </si>
  <si>
    <t>安仁村</t>
  </si>
  <si>
    <t>群众活动中心场地绿化</t>
  </si>
  <si>
    <t>上庵村</t>
  </si>
  <si>
    <t>罗唇村</t>
  </si>
  <si>
    <t>双华村</t>
  </si>
  <si>
    <t>水井头、华双片公厕2个</t>
  </si>
  <si>
    <t>沙埕镇</t>
  </si>
  <si>
    <t>岙腰村</t>
  </si>
  <si>
    <t>南镇村</t>
  </si>
  <si>
    <t>台峰村</t>
  </si>
  <si>
    <t>小白鹭村</t>
  </si>
  <si>
    <t>官城村</t>
  </si>
  <si>
    <t>水岙村</t>
  </si>
  <si>
    <t>水岙村中岗旱厕改冲水式公厕</t>
  </si>
  <si>
    <t>王谷村</t>
  </si>
  <si>
    <t>王谷村榕树周边整治及绿化广场(长70m*宽15m)</t>
  </si>
  <si>
    <t>交椅坪村</t>
  </si>
  <si>
    <t>码头至仙桥崖便道70m及安全护栏85m</t>
  </si>
  <si>
    <t>水生村</t>
  </si>
  <si>
    <t>点头镇</t>
  </si>
  <si>
    <t>观洋村</t>
  </si>
  <si>
    <t>马洋村</t>
  </si>
  <si>
    <t>江美村</t>
  </si>
  <si>
    <t>翁溪村</t>
  </si>
  <si>
    <t>大坪村</t>
  </si>
  <si>
    <t>玉瑶岗路灯12盏及1个公厕</t>
  </si>
  <si>
    <t>果阳村</t>
  </si>
  <si>
    <t>西洋美村</t>
  </si>
  <si>
    <t>白琳镇</t>
  </si>
  <si>
    <t>大赖村</t>
  </si>
  <si>
    <t>翁江村</t>
  </si>
  <si>
    <t>翠郊村</t>
  </si>
  <si>
    <t>秀阳村</t>
  </si>
  <si>
    <t>棠园村</t>
  </si>
  <si>
    <t>外宅村</t>
  </si>
  <si>
    <t>藤屿村</t>
  </si>
  <si>
    <t>牛埕下村</t>
  </si>
  <si>
    <t>太姥山镇</t>
  </si>
  <si>
    <t>下尾村</t>
  </si>
  <si>
    <t>瓜园村</t>
  </si>
  <si>
    <t>日澳村</t>
  </si>
  <si>
    <t>海尾至南山河道防洪提加固
两边约600m</t>
  </si>
  <si>
    <t>屯头村</t>
  </si>
  <si>
    <t>孔坪村</t>
  </si>
  <si>
    <t>樟岐村</t>
  </si>
  <si>
    <t>排洪管道500m及
排洪沟300m</t>
  </si>
  <si>
    <t>秦屿村</t>
  </si>
  <si>
    <t>牛郎岗村</t>
  </si>
  <si>
    <t>东埕村</t>
  </si>
  <si>
    <t>财堡村</t>
  </si>
  <si>
    <t>彭坑村</t>
  </si>
  <si>
    <t>村内路灯50盏</t>
  </si>
  <si>
    <t>硖门乡</t>
  </si>
  <si>
    <t>硖门村</t>
  </si>
  <si>
    <t>半岭自然村生产路硬化工程（长580m，宽3m）</t>
  </si>
  <si>
    <t>青湾村</t>
  </si>
  <si>
    <t>柏洋村</t>
  </si>
  <si>
    <t>瑞云村</t>
  </si>
  <si>
    <t>秦石村</t>
  </si>
  <si>
    <t>杨岐村</t>
  </si>
  <si>
    <t>玉岐村</t>
  </si>
  <si>
    <t>涵江小区一类地基五栋基础配套工程（路面硬化630平方米、人行道改造205米、雨水井62座）</t>
  </si>
  <si>
    <t>西澳村</t>
  </si>
  <si>
    <t>店下镇</t>
  </si>
  <si>
    <t>溪岩村</t>
  </si>
  <si>
    <t>洋中村</t>
  </si>
  <si>
    <t>马山村</t>
  </si>
  <si>
    <t>屿前村</t>
  </si>
  <si>
    <t>筼筜村</t>
  </si>
  <si>
    <t>东岐村</t>
  </si>
  <si>
    <t>磻溪镇</t>
  </si>
  <si>
    <t>湖林村</t>
  </si>
  <si>
    <t>湖林村村民文体活动中心</t>
  </si>
  <si>
    <t>大洋村</t>
  </si>
  <si>
    <t>中心村房屋立面及环境整治项目</t>
  </si>
  <si>
    <t>蒋阳村</t>
  </si>
  <si>
    <t>朝阳村</t>
  </si>
  <si>
    <t>排洋村</t>
  </si>
  <si>
    <t>茶阳溪河道护岸修复（长500m 高3m）</t>
  </si>
  <si>
    <t>油坑村</t>
  </si>
  <si>
    <t>后坪村</t>
  </si>
  <si>
    <t>嵛山镇</t>
  </si>
  <si>
    <t>芦竹村</t>
  </si>
  <si>
    <t>边坡治理工程（长89米，高9.5米）</t>
  </si>
  <si>
    <t>管阳镇</t>
  </si>
  <si>
    <t>天竹村</t>
  </si>
  <si>
    <t>七品桥至洋尾道路硬化</t>
  </si>
  <si>
    <t>大山村</t>
  </si>
  <si>
    <t>新厝下挡土墙修建</t>
  </si>
  <si>
    <t>沿屿村</t>
  </si>
  <si>
    <t>沿屿至杨梅溪路段护坡建设</t>
  </si>
  <si>
    <t>元潭村</t>
  </si>
  <si>
    <t>众潭面村防洪堤建设</t>
  </si>
  <si>
    <t>章峰村</t>
  </si>
  <si>
    <t>章峰至松梓洋公路修建</t>
  </si>
  <si>
    <t>晋阳村</t>
  </si>
  <si>
    <t>晋阳村洋头段村庄美化工程</t>
  </si>
  <si>
    <t>七蒲村</t>
  </si>
  <si>
    <t>村内水渠排洪沟建设</t>
  </si>
  <si>
    <t>秀贝村</t>
  </si>
  <si>
    <t>村内道路拓宽</t>
  </si>
  <si>
    <t>沈青村</t>
  </si>
  <si>
    <t>隘外河道护堤修建</t>
  </si>
  <si>
    <t>金溪村</t>
  </si>
  <si>
    <t>凤起洋古官道修复</t>
  </si>
  <si>
    <t>上厝基自然村道路硬化工程0.6km3m15cm</t>
  </si>
  <si>
    <t>一、拟省级重点</t>
    <phoneticPr fontId="5" type="noConversion"/>
  </si>
  <si>
    <t>栢树环境整治：污水改造，生态公厕，美化绿化</t>
    <phoneticPr fontId="5" type="noConversion"/>
  </si>
  <si>
    <t>前岐镇</t>
    <phoneticPr fontId="6" type="noConversion"/>
  </si>
  <si>
    <t>凤桐溪牛行溪坝0.2km5m</t>
    <phoneticPr fontId="8" type="noConversion"/>
  </si>
  <si>
    <t>台峰村至龙安道路拓宽工程3.3km</t>
    <phoneticPr fontId="5" type="noConversion"/>
  </si>
  <si>
    <t>岭下仔路基改造工程2.7km</t>
    <phoneticPr fontId="5" type="noConversion"/>
  </si>
  <si>
    <t>点头镇</t>
    <phoneticPr fontId="6" type="noConversion"/>
  </si>
  <si>
    <t>过举线东门岭段河道通车大桥</t>
    <phoneticPr fontId="6" type="noConversion"/>
  </si>
  <si>
    <t>亭头至西瓜坪道路水泥硬化0.82km3m15cm</t>
    <phoneticPr fontId="5" type="noConversion"/>
  </si>
  <si>
    <t>车坪头道路拓宽0.55km9m</t>
    <phoneticPr fontId="5" type="noConversion"/>
  </si>
  <si>
    <t>青湾至白沙沿海慢道建设工程（0.8km）</t>
    <phoneticPr fontId="5" type="noConversion"/>
  </si>
  <si>
    <t>足古后至洋中道路硬化工程1.2km3.5Mm路基新建300m路肩及水沟</t>
    <phoneticPr fontId="5" type="noConversion"/>
  </si>
  <si>
    <t>黄金地至蔡家山道路部分改造提升工程（3km4m）</t>
    <phoneticPr fontId="5" type="noConversion"/>
  </si>
  <si>
    <t>二、拟市级重点</t>
    <phoneticPr fontId="5" type="noConversion"/>
  </si>
  <si>
    <t>20个自然村路灯安装、建设牛基公厕</t>
    <phoneticPr fontId="5" type="noConversion"/>
  </si>
  <si>
    <t>狮口路排水沟工程（0.35km宽1m高1m)</t>
    <phoneticPr fontId="5" type="noConversion"/>
  </si>
  <si>
    <t>贯岭镇贯内线（贯岭村洋头段）道路拓宽改造(0.4km4.5m)</t>
    <phoneticPr fontId="5" type="noConversion"/>
  </si>
  <si>
    <t>马尾村库坑自然村道路硬化（1.2km3.5m）</t>
    <phoneticPr fontId="5" type="noConversion"/>
  </si>
  <si>
    <t>尼加山公路硬化（1.2km）</t>
    <phoneticPr fontId="5" type="noConversion"/>
  </si>
  <si>
    <t>隔门公路硬化0.8km</t>
    <phoneticPr fontId="5" type="noConversion"/>
  </si>
  <si>
    <t>大路自然村道路建设1km</t>
    <phoneticPr fontId="5" type="noConversion"/>
  </si>
  <si>
    <t>前岐镇</t>
    <phoneticPr fontId="6" type="noConversion"/>
  </si>
  <si>
    <t>小学新校区至福东大道道路硬化0.8km</t>
    <phoneticPr fontId="8" type="noConversion"/>
  </si>
  <si>
    <t>新建龟岭敬老院2层5榴</t>
    <phoneticPr fontId="8" type="noConversion"/>
  </si>
  <si>
    <t>梅树湾至狮山简易道路1.3km</t>
    <phoneticPr fontId="8" type="noConversion"/>
  </si>
  <si>
    <t>虎头鼻自然村路灯亮化工程（60盏）</t>
    <phoneticPr fontId="5" type="noConversion"/>
  </si>
  <si>
    <r>
      <t>黄岐村渔具堆放场（东山自然村尤渔坑3800M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）</t>
    </r>
    <phoneticPr fontId="8" type="noConversion"/>
  </si>
  <si>
    <t>岙腰村渔具堆放场（岙腰与自然村交界处1470m^2）</t>
    <phoneticPr fontId="5" type="noConversion"/>
  </si>
  <si>
    <t>大毫茶发源地水尾至东山下茶人村道路拓宽硬化3.2km</t>
    <phoneticPr fontId="5" type="noConversion"/>
  </si>
  <si>
    <t>西洋美村石塘里自然村道路改造工程0.5km</t>
    <phoneticPr fontId="5" type="noConversion"/>
  </si>
  <si>
    <t>长保自然村道路硬化二期工程0.7km3.5米m15cm</t>
    <phoneticPr fontId="5" type="noConversion"/>
  </si>
  <si>
    <t>农民休闲公园栈道建设0.22km1.5m</t>
    <phoneticPr fontId="5" type="noConversion"/>
  </si>
  <si>
    <t>内财自然村道路硬化0.3km3.5m</t>
    <phoneticPr fontId="5" type="noConversion"/>
  </si>
  <si>
    <t>溪头里、渠洋、岭坪自然村公厕建设工程（3个）</t>
    <phoneticPr fontId="5" type="noConversion"/>
  </si>
  <si>
    <t>龙安开发区</t>
    <phoneticPr fontId="5" type="noConversion"/>
  </si>
  <si>
    <t>杨岐片区排水及上山道路改造工程项目（道路硬化0.21km、河道两侧挡墙137米、Φ1米管道140米）</t>
    <phoneticPr fontId="5" type="noConversion"/>
  </si>
  <si>
    <t>罗溪至马山水圭岔道路硬化1.3km3.5m</t>
    <phoneticPr fontId="5" type="noConversion"/>
  </si>
  <si>
    <t>坑里桥新建及道足古后道路拓宽硬化工程0.6km</t>
    <phoneticPr fontId="5" type="noConversion"/>
  </si>
  <si>
    <t>朝阳中心村至四斗坵，外厝，洋头厝道路硬化（3km3m）</t>
    <phoneticPr fontId="5" type="noConversion"/>
  </si>
  <si>
    <t>青坑至大坪道路拓宽（3.83km6m）</t>
    <phoneticPr fontId="8" type="noConversion"/>
  </si>
  <si>
    <t>三、普惠项目</t>
    <phoneticPr fontId="5" type="noConversion"/>
  </si>
  <si>
    <t>过洋坪中片村道路硬化（0.162km3.5m)</t>
    <phoneticPr fontId="5" type="noConversion"/>
  </si>
  <si>
    <t>白石岭台阶步道建设工程0.48km1.2m</t>
    <phoneticPr fontId="5" type="noConversion"/>
  </si>
  <si>
    <t>大洋至洪心道路硬化（0.7km4.5m)</t>
    <phoneticPr fontId="5" type="noConversion"/>
  </si>
  <si>
    <t>溪底簊湖至东云机耕路水泥硬化（0.6km4m)</t>
    <phoneticPr fontId="5" type="noConversion"/>
  </si>
  <si>
    <t>张家山自然村道路硬化（0.28km3.5m)</t>
    <phoneticPr fontId="5" type="noConversion"/>
  </si>
  <si>
    <t>变电站到斜坑岔门仔道路硬化（1.1km3.5m）</t>
    <phoneticPr fontId="5" type="noConversion"/>
  </si>
  <si>
    <t>坑下至田辽道路硬化（1km3.5m）</t>
    <phoneticPr fontId="5" type="noConversion"/>
  </si>
  <si>
    <t>青山公路硬化0.2km</t>
    <phoneticPr fontId="5" type="noConversion"/>
  </si>
  <si>
    <t>河道清理0,365km</t>
    <phoneticPr fontId="5" type="noConversion"/>
  </si>
  <si>
    <t>大岳自来水管道2公里蓄水池1个</t>
    <phoneticPr fontId="8" type="noConversion"/>
  </si>
  <si>
    <t>吴家溪村民活动中心装修</t>
    <phoneticPr fontId="8" type="noConversion"/>
  </si>
  <si>
    <t>旗杆脚至四组道路硬化0.45km</t>
    <phoneticPr fontId="8" type="noConversion"/>
  </si>
  <si>
    <t>高梅脚至九头鼻道路护岸330米</t>
    <phoneticPr fontId="8" type="noConversion"/>
  </si>
  <si>
    <t>大湾村民活动中心装修</t>
    <phoneticPr fontId="8" type="noConversion"/>
  </si>
  <si>
    <t>枫树坪道路硬化0.3km</t>
    <phoneticPr fontId="8" type="noConversion"/>
  </si>
  <si>
    <t>南镇村内渔网堆放场2300m^2和污水管网改造1.5km</t>
    <phoneticPr fontId="5" type="noConversion"/>
  </si>
  <si>
    <t>东门至西门段道路硬化（0.3km3m）</t>
    <phoneticPr fontId="5" type="noConversion"/>
  </si>
  <si>
    <t>乌岩里农耕路整修硬化0.3km</t>
    <phoneticPr fontId="5" type="noConversion"/>
  </si>
  <si>
    <t>行政村道路马洋头路段硬化改造200米及王孙溪河道整治1km</t>
    <phoneticPr fontId="5" type="noConversion"/>
  </si>
  <si>
    <t>山尾桥至滨海大道机耕路硬化0.8km</t>
    <phoneticPr fontId="5" type="noConversion"/>
  </si>
  <si>
    <t>百步溪至瓜园沿溪道路硬化0.85km5.5m18cm</t>
    <phoneticPr fontId="5" type="noConversion"/>
  </si>
  <si>
    <t>小西洋至水岐头道路硬化0.32km4m18cm</t>
    <phoneticPr fontId="5" type="noConversion"/>
  </si>
  <si>
    <t>王瓜兰至吉坑路硬化0.6km3m15cm</t>
    <phoneticPr fontId="5" type="noConversion"/>
  </si>
  <si>
    <t>赤竹垅至曹溪道路硬化0.5km3m15cm</t>
    <phoneticPr fontId="5" type="noConversion"/>
  </si>
  <si>
    <t>上新厝及垃圾中转站道路硬化0.98km3m18cm</t>
    <phoneticPr fontId="5" type="noConversion"/>
  </si>
  <si>
    <t>田仔尾自然村道路硬化0.38km5m</t>
    <phoneticPr fontId="5" type="noConversion"/>
  </si>
  <si>
    <t>村内道路硬化1km4m</t>
    <phoneticPr fontId="5" type="noConversion"/>
  </si>
  <si>
    <t>岗坪片道路硬化0.8km3.5m</t>
    <phoneticPr fontId="5" type="noConversion"/>
  </si>
  <si>
    <t>玉湖小区外环道路硬化
0.518km10.5m</t>
    <phoneticPr fontId="5" type="noConversion"/>
  </si>
  <si>
    <t>岙里至龙潭机耕路硬化及边坡加固
0.7kmm</t>
    <phoneticPr fontId="5" type="noConversion"/>
  </si>
  <si>
    <t>鹊桥至码头道路硬化0.4k4.5m</t>
    <phoneticPr fontId="5" type="noConversion"/>
  </si>
  <si>
    <t>罗九至前洋自然村生产路硬化工程（1.5km3m15cm）</t>
    <phoneticPr fontId="5" type="noConversion"/>
  </si>
  <si>
    <t>土角至半山道路修复（土角至半山村：道路修复硬化0.31km）</t>
    <phoneticPr fontId="5" type="noConversion"/>
  </si>
  <si>
    <t>外林自然村道路硬化0.75km3.5m</t>
    <phoneticPr fontId="5" type="noConversion"/>
  </si>
  <si>
    <t>海堤加高加固高1m宽50m长0.5km</t>
    <phoneticPr fontId="5" type="noConversion"/>
  </si>
  <si>
    <t>青坑至牛矢墩道路拓宽及维修硬化工程2.016km4m</t>
    <phoneticPr fontId="5" type="noConversion"/>
  </si>
  <si>
    <t>益溪自然村至东垅自然村道路硬化（1.5km3m）</t>
    <phoneticPr fontId="5" type="noConversion"/>
  </si>
  <si>
    <t>梅洋村到小梅洋机耕路（2.1km3.5m）</t>
    <phoneticPr fontId="5" type="noConversion"/>
  </si>
  <si>
    <t>硋窑村饮用水改造及内片渠道修复工程</t>
    <phoneticPr fontId="6" type="noConversion"/>
  </si>
  <si>
    <t>(二)村级公益事业建设项目合计</t>
    <phoneticPr fontId="5" type="noConversion"/>
  </si>
  <si>
    <t>(一)美丽乡村建设项目合计</t>
    <phoneticPr fontId="5" type="noConversion"/>
  </si>
  <si>
    <t>总      计</t>
    <phoneticPr fontId="5" type="noConversion"/>
  </si>
  <si>
    <t>美丽乡村规划建设方案</t>
    <phoneticPr fontId="5" type="noConversion"/>
  </si>
  <si>
    <t>凤桐村</t>
    <phoneticPr fontId="6" type="noConversion"/>
  </si>
  <si>
    <t>过笕村</t>
    <phoneticPr fontId="6" type="noConversion"/>
  </si>
  <si>
    <t>彩岙村</t>
    <phoneticPr fontId="6" type="noConversion"/>
  </si>
  <si>
    <t>龟岭村</t>
    <phoneticPr fontId="6" type="noConversion"/>
  </si>
  <si>
    <t>柯湾村</t>
    <phoneticPr fontId="6" type="noConversion"/>
  </si>
  <si>
    <t>黄岐村</t>
    <phoneticPr fontId="8" type="noConversion"/>
  </si>
  <si>
    <t>青坑村</t>
    <phoneticPr fontId="8" type="noConversion"/>
  </si>
  <si>
    <t>大岳村</t>
    <phoneticPr fontId="6" type="noConversion"/>
  </si>
  <si>
    <t>吴家溪村</t>
    <phoneticPr fontId="6" type="noConversion"/>
  </si>
  <si>
    <t>井头村</t>
    <phoneticPr fontId="6" type="noConversion"/>
  </si>
  <si>
    <t>薛桥村</t>
    <phoneticPr fontId="6" type="noConversion"/>
  </si>
  <si>
    <t>双屿村</t>
    <phoneticPr fontId="6" type="noConversion"/>
  </si>
  <si>
    <t>照兰村</t>
    <phoneticPr fontId="6" type="noConversion"/>
  </si>
  <si>
    <t>硋窑村</t>
    <phoneticPr fontId="6" type="noConversion"/>
  </si>
  <si>
    <t>拟建项目内容(实际以村民代表一事一议程序议定为准)</t>
    <phoneticPr fontId="5" type="noConversion"/>
  </si>
  <si>
    <t>项目计划投资金额             (实际以正式预算金额为准)</t>
    <phoneticPr fontId="5" type="noConversion"/>
  </si>
  <si>
    <t>公示单位：福鼎市财政局</t>
    <phoneticPr fontId="5" type="noConversion"/>
  </si>
  <si>
    <t>2020年村级公益事业建设及美丽乡村建设财政奖补项目名单</t>
    <phoneticPr fontId="5" type="noConversion"/>
  </si>
  <si>
    <t xml:space="preserve">叠石关农民休闲健身等项目
规划建设方案
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</si>
</sst>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0_);[Red]\(0\)"/>
    <numFmt numFmtId="178" formatCode="0_ "/>
  </numFmts>
  <fonts count="1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vertAlign val="superscript"/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5" xfId="2" applyFont="1" applyBorder="1" applyAlignment="1">
      <alignment horizontal="center" vertical="center" wrapText="1"/>
    </xf>
    <xf numFmtId="177" fontId="4" fillId="0" borderId="0" xfId="2" applyNumberFormat="1" applyFont="1" applyAlignment="1">
      <alignment horizontal="center" wrapText="1"/>
    </xf>
    <xf numFmtId="177" fontId="7" fillId="0" borderId="5" xfId="2" applyNumberFormat="1" applyFont="1" applyBorder="1" applyAlignment="1">
      <alignment horizontal="center" vertical="center" wrapText="1"/>
    </xf>
    <xf numFmtId="177" fontId="7" fillId="0" borderId="1" xfId="2" applyNumberFormat="1" applyFont="1" applyFill="1" applyBorder="1" applyAlignment="1">
      <alignment horizontal="center" vertical="center" wrapText="1"/>
    </xf>
    <xf numFmtId="177" fontId="7" fillId="3" borderId="1" xfId="2" applyNumberFormat="1" applyFont="1" applyFill="1" applyBorder="1" applyAlignment="1">
      <alignment horizontal="center" vertical="center" wrapText="1"/>
    </xf>
    <xf numFmtId="178" fontId="7" fillId="0" borderId="1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77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7" fillId="2" borderId="1" xfId="2" applyNumberFormat="1" applyFont="1" applyFill="1" applyBorder="1" applyAlignment="1">
      <alignment horizontal="center" vertical="center" wrapText="1"/>
    </xf>
    <xf numFmtId="178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7" fontId="7" fillId="0" borderId="1" xfId="3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2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77" fontId="10" fillId="0" borderId="7" xfId="2" applyNumberFormat="1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177" fontId="7" fillId="0" borderId="7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2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177" fontId="4" fillId="0" borderId="5" xfId="2" applyNumberFormat="1" applyFont="1" applyBorder="1" applyAlignment="1">
      <alignment horizontal="center" vertical="center" wrapText="1"/>
    </xf>
    <xf numFmtId="177" fontId="4" fillId="0" borderId="7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177" fontId="4" fillId="0" borderId="6" xfId="2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_Sheet1" xfId="2"/>
    <cellStyle name="常规_Sheet1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workbookViewId="0">
      <selection activeCell="R11" sqref="R11"/>
    </sheetView>
  </sheetViews>
  <sheetFormatPr defaultColWidth="9" defaultRowHeight="13.5"/>
  <cols>
    <col min="1" max="1" width="3.375" style="50" customWidth="1"/>
    <col min="2" max="2" width="7.5" style="3" customWidth="1"/>
    <col min="3" max="3" width="7.25" style="59" customWidth="1"/>
    <col min="4" max="4" width="7.125" style="3" customWidth="1"/>
    <col min="5" max="5" width="6.75" style="3" customWidth="1"/>
    <col min="6" max="6" width="29.625" style="46" customWidth="1"/>
    <col min="7" max="7" width="10.875" style="59" customWidth="1"/>
    <col min="8" max="8" width="8.75" style="3" customWidth="1"/>
    <col min="9" max="9" width="9.125" style="3" customWidth="1"/>
    <col min="10" max="10" width="8.125" style="3" customWidth="1"/>
    <col min="11" max="11" width="3.75" style="3" customWidth="1"/>
    <col min="12" max="12" width="8.875" style="3" customWidth="1"/>
    <col min="13" max="13" width="7.75" style="3" customWidth="1"/>
    <col min="14" max="14" width="8.625" style="3" customWidth="1"/>
    <col min="15" max="15" width="7.25" style="3" customWidth="1"/>
    <col min="16" max="16" width="8.875" style="3" customWidth="1"/>
    <col min="17" max="16384" width="9" style="1"/>
  </cols>
  <sheetData>
    <row r="1" spans="1:16">
      <c r="A1" s="61" t="s">
        <v>0</v>
      </c>
      <c r="B1" s="61"/>
    </row>
    <row r="2" spans="1:16" ht="20.25">
      <c r="A2" s="62" t="s">
        <v>264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>
      <c r="A3" s="63" t="s">
        <v>263</v>
      </c>
      <c r="B3" s="63"/>
      <c r="C3" s="63"/>
      <c r="D3" s="63"/>
      <c r="E3" s="63"/>
      <c r="F3" s="47"/>
      <c r="G3" s="60"/>
      <c r="H3" s="4"/>
      <c r="I3" s="6"/>
      <c r="J3" s="4"/>
      <c r="K3" s="4"/>
      <c r="L3" s="6"/>
      <c r="M3" s="63" t="s">
        <v>1</v>
      </c>
      <c r="N3" s="63"/>
      <c r="O3" s="63"/>
      <c r="P3" s="63"/>
    </row>
    <row r="4" spans="1:16" ht="31.5" customHeight="1">
      <c r="A4" s="71" t="s">
        <v>2</v>
      </c>
      <c r="B4" s="64" t="s">
        <v>3</v>
      </c>
      <c r="C4" s="64"/>
      <c r="D4" s="65" t="s">
        <v>4</v>
      </c>
      <c r="E4" s="66"/>
      <c r="F4" s="79" t="s">
        <v>261</v>
      </c>
      <c r="G4" s="72" t="s">
        <v>262</v>
      </c>
      <c r="H4" s="68" t="s">
        <v>5</v>
      </c>
      <c r="I4" s="65" t="s">
        <v>6</v>
      </c>
      <c r="J4" s="67"/>
      <c r="K4" s="67"/>
      <c r="L4" s="66"/>
      <c r="M4" s="5" t="s">
        <v>7</v>
      </c>
      <c r="N4" s="68" t="s">
        <v>8</v>
      </c>
      <c r="O4" s="73" t="s">
        <v>9</v>
      </c>
      <c r="P4" s="68" t="s">
        <v>10</v>
      </c>
    </row>
    <row r="5" spans="1:16" ht="23.25" customHeight="1">
      <c r="A5" s="71"/>
      <c r="B5" s="64" t="s">
        <v>11</v>
      </c>
      <c r="C5" s="72" t="s">
        <v>12</v>
      </c>
      <c r="D5" s="68" t="s">
        <v>13</v>
      </c>
      <c r="E5" s="68" t="s">
        <v>14</v>
      </c>
      <c r="F5" s="69"/>
      <c r="G5" s="72"/>
      <c r="H5" s="69"/>
      <c r="I5" s="73" t="s">
        <v>15</v>
      </c>
      <c r="J5" s="68" t="s">
        <v>16</v>
      </c>
      <c r="K5" s="68" t="s">
        <v>17</v>
      </c>
      <c r="L5" s="73" t="s">
        <v>18</v>
      </c>
      <c r="M5" s="64" t="s">
        <v>19</v>
      </c>
      <c r="N5" s="69"/>
      <c r="O5" s="80"/>
      <c r="P5" s="69"/>
    </row>
    <row r="6" spans="1:16" ht="48.75" customHeight="1">
      <c r="A6" s="71"/>
      <c r="B6" s="64"/>
      <c r="C6" s="72"/>
      <c r="D6" s="69"/>
      <c r="E6" s="69"/>
      <c r="F6" s="69"/>
      <c r="G6" s="72"/>
      <c r="H6" s="70"/>
      <c r="I6" s="74"/>
      <c r="J6" s="70"/>
      <c r="K6" s="70"/>
      <c r="L6" s="74"/>
      <c r="M6" s="64"/>
      <c r="N6" s="70"/>
      <c r="O6" s="74"/>
      <c r="P6" s="70"/>
    </row>
    <row r="7" spans="1:16" s="38" customFormat="1" ht="26.25" customHeight="1">
      <c r="A7" s="76" t="s">
        <v>245</v>
      </c>
      <c r="B7" s="77"/>
      <c r="C7" s="78"/>
      <c r="D7" s="36">
        <f>D8+D11</f>
        <v>209158</v>
      </c>
      <c r="E7" s="36">
        <f t="shared" ref="E7:P7" si="0">E8+E11</f>
        <v>139778</v>
      </c>
      <c r="F7" s="36">
        <f t="shared" si="0"/>
        <v>109</v>
      </c>
      <c r="G7" s="36">
        <f t="shared" si="0"/>
        <v>39084051</v>
      </c>
      <c r="H7" s="36">
        <f t="shared" si="0"/>
        <v>21899900</v>
      </c>
      <c r="I7" s="36">
        <f t="shared" si="0"/>
        <v>18179800</v>
      </c>
      <c r="J7" s="36">
        <f t="shared" si="0"/>
        <v>2899800</v>
      </c>
      <c r="K7" s="36">
        <f t="shared" si="0"/>
        <v>0</v>
      </c>
      <c r="L7" s="36">
        <f t="shared" si="0"/>
        <v>15280000</v>
      </c>
      <c r="M7" s="36">
        <f t="shared" si="0"/>
        <v>3720100</v>
      </c>
      <c r="N7" s="36">
        <f t="shared" si="0"/>
        <v>10775021</v>
      </c>
      <c r="O7" s="36">
        <f t="shared" si="0"/>
        <v>716900</v>
      </c>
      <c r="P7" s="36">
        <f t="shared" si="0"/>
        <v>5692230</v>
      </c>
    </row>
    <row r="8" spans="1:16" s="38" customFormat="1" ht="26.25" customHeight="1">
      <c r="A8" s="76" t="s">
        <v>244</v>
      </c>
      <c r="B8" s="77"/>
      <c r="C8" s="78"/>
      <c r="D8" s="36">
        <v>3605</v>
      </c>
      <c r="E8" s="36">
        <v>2311</v>
      </c>
      <c r="F8" s="36">
        <v>2</v>
      </c>
      <c r="G8" s="52">
        <v>5080000</v>
      </c>
      <c r="H8" s="52">
        <v>3680000</v>
      </c>
      <c r="I8" s="52">
        <v>3680000</v>
      </c>
      <c r="J8" s="52"/>
      <c r="K8" s="36"/>
      <c r="L8" s="52">
        <v>3680000</v>
      </c>
      <c r="M8" s="36"/>
      <c r="N8" s="36">
        <v>200000</v>
      </c>
      <c r="O8" s="52"/>
      <c r="P8" s="52">
        <v>1200000</v>
      </c>
    </row>
    <row r="9" spans="1:16" ht="27" customHeight="1">
      <c r="A9" s="51">
        <v>1</v>
      </c>
      <c r="B9" s="51" t="s">
        <v>63</v>
      </c>
      <c r="C9" s="57" t="s">
        <v>67</v>
      </c>
      <c r="D9" s="51">
        <v>1485</v>
      </c>
      <c r="E9" s="51">
        <v>969</v>
      </c>
      <c r="F9" s="53" t="s">
        <v>246</v>
      </c>
      <c r="G9" s="54">
        <v>3500000</v>
      </c>
      <c r="H9" s="54">
        <v>2600000</v>
      </c>
      <c r="I9" s="54">
        <v>2600000</v>
      </c>
      <c r="J9" s="54"/>
      <c r="K9" s="53"/>
      <c r="L9" s="54">
        <v>2600000</v>
      </c>
      <c r="M9" s="53"/>
      <c r="N9" s="53"/>
      <c r="O9" s="54"/>
      <c r="P9" s="54">
        <v>900000</v>
      </c>
    </row>
    <row r="10" spans="1:16" ht="26.25" customHeight="1">
      <c r="A10" s="51">
        <v>2</v>
      </c>
      <c r="B10" s="12" t="s">
        <v>43</v>
      </c>
      <c r="C10" s="40" t="s">
        <v>52</v>
      </c>
      <c r="D10" s="40">
        <v>2120</v>
      </c>
      <c r="E10" s="40">
        <v>1342</v>
      </c>
      <c r="F10" s="53" t="s">
        <v>265</v>
      </c>
      <c r="G10" s="54">
        <v>1580000</v>
      </c>
      <c r="H10" s="54">
        <v>1080000</v>
      </c>
      <c r="I10" s="54">
        <v>1080000</v>
      </c>
      <c r="J10" s="54"/>
      <c r="K10" s="53"/>
      <c r="L10" s="54">
        <v>1080000</v>
      </c>
      <c r="M10" s="53"/>
      <c r="N10" s="53">
        <v>200000</v>
      </c>
      <c r="O10" s="54"/>
      <c r="P10" s="54">
        <v>300000</v>
      </c>
    </row>
    <row r="11" spans="1:16" s="38" customFormat="1" ht="28.5" customHeight="1">
      <c r="A11" s="76" t="s">
        <v>243</v>
      </c>
      <c r="B11" s="77"/>
      <c r="C11" s="78"/>
      <c r="D11" s="36">
        <f t="shared" ref="D11:P11" si="1">D12+D25+D62</f>
        <v>205553</v>
      </c>
      <c r="E11" s="36">
        <f t="shared" si="1"/>
        <v>137467</v>
      </c>
      <c r="F11" s="36">
        <f t="shared" si="1"/>
        <v>107</v>
      </c>
      <c r="G11" s="36">
        <f t="shared" si="1"/>
        <v>34004051</v>
      </c>
      <c r="H11" s="36">
        <f t="shared" si="1"/>
        <v>18219900</v>
      </c>
      <c r="I11" s="36">
        <f t="shared" si="1"/>
        <v>14499800</v>
      </c>
      <c r="J11" s="36">
        <f t="shared" si="1"/>
        <v>2899800</v>
      </c>
      <c r="K11" s="36">
        <f t="shared" si="1"/>
        <v>0</v>
      </c>
      <c r="L11" s="36">
        <f t="shared" si="1"/>
        <v>11600000</v>
      </c>
      <c r="M11" s="36">
        <f t="shared" si="1"/>
        <v>3720100</v>
      </c>
      <c r="N11" s="36">
        <f t="shared" si="1"/>
        <v>10575021</v>
      </c>
      <c r="O11" s="36">
        <f t="shared" si="1"/>
        <v>716900</v>
      </c>
      <c r="P11" s="36">
        <f t="shared" si="1"/>
        <v>4492230</v>
      </c>
    </row>
    <row r="12" spans="1:16" s="37" customFormat="1" ht="24" customHeight="1">
      <c r="A12" s="76" t="s">
        <v>163</v>
      </c>
      <c r="B12" s="77"/>
      <c r="C12" s="78"/>
      <c r="D12" s="36">
        <f>SUM(D13:D24)</f>
        <v>18906</v>
      </c>
      <c r="E12" s="36">
        <f>SUM(E13:E24)</f>
        <v>12499</v>
      </c>
      <c r="F12" s="36">
        <v>12</v>
      </c>
      <c r="G12" s="36">
        <f t="shared" ref="G12:P12" si="2">SUM(G13:G24)</f>
        <v>5452400</v>
      </c>
      <c r="H12" s="36">
        <f t="shared" si="2"/>
        <v>3210000</v>
      </c>
      <c r="I12" s="36">
        <f t="shared" ref="I12" si="3">SUM(I13:I24)</f>
        <v>3210000</v>
      </c>
      <c r="J12" s="36">
        <f t="shared" si="2"/>
        <v>642000</v>
      </c>
      <c r="K12" s="36">
        <f t="shared" si="2"/>
        <v>0</v>
      </c>
      <c r="L12" s="36">
        <f t="shared" si="2"/>
        <v>2568000</v>
      </c>
      <c r="M12" s="36"/>
      <c r="N12" s="36">
        <f t="shared" si="2"/>
        <v>1432400</v>
      </c>
      <c r="O12" s="36">
        <f t="shared" si="2"/>
        <v>160000</v>
      </c>
      <c r="P12" s="36">
        <f t="shared" si="2"/>
        <v>650000</v>
      </c>
    </row>
    <row r="13" spans="1:16">
      <c r="A13" s="39">
        <v>1</v>
      </c>
      <c r="B13" s="39" t="s">
        <v>20</v>
      </c>
      <c r="C13" s="57" t="s">
        <v>25</v>
      </c>
      <c r="D13" s="11">
        <v>1627</v>
      </c>
      <c r="E13" s="11">
        <v>1036</v>
      </c>
      <c r="F13" s="39" t="s">
        <v>26</v>
      </c>
      <c r="G13" s="57">
        <v>300000</v>
      </c>
      <c r="H13" s="39">
        <v>250000</v>
      </c>
      <c r="I13" s="39">
        <v>250000</v>
      </c>
      <c r="J13" s="39">
        <f>I13*0.2</f>
        <v>50000</v>
      </c>
      <c r="K13" s="11"/>
      <c r="L13" s="39">
        <f>I13*0.8</f>
        <v>200000</v>
      </c>
      <c r="M13" s="39"/>
      <c r="N13" s="39"/>
      <c r="O13" s="39"/>
      <c r="P13" s="39">
        <v>50000</v>
      </c>
    </row>
    <row r="14" spans="1:16">
      <c r="A14" s="39">
        <v>2</v>
      </c>
      <c r="B14" s="39" t="s">
        <v>34</v>
      </c>
      <c r="C14" s="57" t="s">
        <v>36</v>
      </c>
      <c r="D14" s="39">
        <v>3113</v>
      </c>
      <c r="E14" s="39">
        <v>2046</v>
      </c>
      <c r="F14" s="39" t="s">
        <v>37</v>
      </c>
      <c r="G14" s="57">
        <v>330000</v>
      </c>
      <c r="H14" s="39">
        <v>280000</v>
      </c>
      <c r="I14" s="39">
        <v>280000</v>
      </c>
      <c r="J14" s="39">
        <f t="shared" ref="J14:J24" si="4">I14*0.2</f>
        <v>56000</v>
      </c>
      <c r="K14" s="39"/>
      <c r="L14" s="39">
        <f t="shared" ref="L14:L24" si="5">I14*0.8</f>
        <v>224000</v>
      </c>
      <c r="M14" s="39"/>
      <c r="N14" s="11"/>
      <c r="O14" s="42">
        <v>50000</v>
      </c>
      <c r="P14" s="19">
        <v>0</v>
      </c>
    </row>
    <row r="15" spans="1:16" ht="29.25" customHeight="1">
      <c r="A15" s="39">
        <v>3</v>
      </c>
      <c r="B15" s="12" t="s">
        <v>43</v>
      </c>
      <c r="C15" s="40" t="s">
        <v>44</v>
      </c>
      <c r="D15" s="40">
        <v>1420</v>
      </c>
      <c r="E15" s="40">
        <v>1000</v>
      </c>
      <c r="F15" s="40" t="s">
        <v>164</v>
      </c>
      <c r="G15" s="40">
        <v>400000</v>
      </c>
      <c r="H15" s="39">
        <v>300000</v>
      </c>
      <c r="I15" s="39">
        <v>300000</v>
      </c>
      <c r="J15" s="39">
        <f t="shared" si="4"/>
        <v>60000</v>
      </c>
      <c r="K15" s="40"/>
      <c r="L15" s="39">
        <f t="shared" si="5"/>
        <v>240000</v>
      </c>
      <c r="M15" s="40"/>
      <c r="N15" s="40"/>
      <c r="O15" s="40">
        <v>0</v>
      </c>
      <c r="P15" s="40">
        <v>100000</v>
      </c>
    </row>
    <row r="16" spans="1:16" ht="18" customHeight="1">
      <c r="A16" s="39">
        <v>4</v>
      </c>
      <c r="B16" s="39" t="s">
        <v>165</v>
      </c>
      <c r="C16" s="57" t="s">
        <v>247</v>
      </c>
      <c r="D16" s="14">
        <v>1253</v>
      </c>
      <c r="E16" s="13">
        <v>715</v>
      </c>
      <c r="F16" s="39" t="s">
        <v>166</v>
      </c>
      <c r="G16" s="57">
        <v>365000</v>
      </c>
      <c r="H16" s="39">
        <v>250000</v>
      </c>
      <c r="I16" s="39">
        <v>250000</v>
      </c>
      <c r="J16" s="39">
        <f t="shared" si="4"/>
        <v>50000</v>
      </c>
      <c r="K16" s="39"/>
      <c r="L16" s="39">
        <f t="shared" si="5"/>
        <v>200000</v>
      </c>
      <c r="M16" s="39"/>
      <c r="N16" s="39">
        <f>G16-H16-P16</f>
        <v>115000</v>
      </c>
      <c r="O16" s="39"/>
      <c r="P16" s="7"/>
    </row>
    <row r="17" spans="1:16">
      <c r="A17" s="39">
        <v>5</v>
      </c>
      <c r="B17" s="39" t="s">
        <v>63</v>
      </c>
      <c r="C17" s="57" t="s">
        <v>66</v>
      </c>
      <c r="D17" s="39">
        <v>1627</v>
      </c>
      <c r="E17" s="39">
        <v>1196</v>
      </c>
      <c r="F17" s="39" t="s">
        <v>167</v>
      </c>
      <c r="G17" s="42">
        <v>450000</v>
      </c>
      <c r="H17" s="39">
        <v>280000</v>
      </c>
      <c r="I17" s="39">
        <v>280000</v>
      </c>
      <c r="J17" s="39">
        <f t="shared" ref="J17" si="6">I17*0.2</f>
        <v>56000</v>
      </c>
      <c r="K17" s="39"/>
      <c r="L17" s="39">
        <f t="shared" ref="L17" si="7">I17*0.8</f>
        <v>224000</v>
      </c>
      <c r="M17" s="39"/>
      <c r="N17" s="39">
        <v>170000</v>
      </c>
      <c r="O17" s="42"/>
      <c r="P17" s="42"/>
    </row>
    <row r="18" spans="1:16" ht="18.75" customHeight="1">
      <c r="A18" s="39">
        <v>6</v>
      </c>
      <c r="B18" s="40" t="s">
        <v>76</v>
      </c>
      <c r="C18" s="12" t="s">
        <v>83</v>
      </c>
      <c r="D18" s="12">
        <v>1428</v>
      </c>
      <c r="E18" s="12">
        <v>891</v>
      </c>
      <c r="F18" s="12" t="s">
        <v>168</v>
      </c>
      <c r="G18" s="12">
        <v>1000000</v>
      </c>
      <c r="H18" s="39">
        <v>250000</v>
      </c>
      <c r="I18" s="39">
        <v>250000</v>
      </c>
      <c r="J18" s="39">
        <f t="shared" si="4"/>
        <v>50000</v>
      </c>
      <c r="K18" s="12"/>
      <c r="L18" s="39">
        <f t="shared" si="5"/>
        <v>200000</v>
      </c>
      <c r="M18" s="12"/>
      <c r="N18" s="12">
        <v>250000</v>
      </c>
      <c r="O18" s="8"/>
      <c r="P18" s="12">
        <v>500000</v>
      </c>
    </row>
    <row r="19" spans="1:16">
      <c r="A19" s="39">
        <v>7</v>
      </c>
      <c r="B19" s="41" t="s">
        <v>169</v>
      </c>
      <c r="C19" s="41" t="s">
        <v>248</v>
      </c>
      <c r="D19" s="41">
        <v>1255</v>
      </c>
      <c r="E19" s="41">
        <v>831</v>
      </c>
      <c r="F19" s="39" t="s">
        <v>170</v>
      </c>
      <c r="G19" s="57">
        <v>420000</v>
      </c>
      <c r="H19" s="39">
        <v>300000</v>
      </c>
      <c r="I19" s="39">
        <v>300000</v>
      </c>
      <c r="J19" s="39">
        <f t="shared" si="4"/>
        <v>60000</v>
      </c>
      <c r="K19" s="42"/>
      <c r="L19" s="39">
        <f t="shared" si="5"/>
        <v>240000</v>
      </c>
      <c r="M19" s="39"/>
      <c r="N19" s="39">
        <v>10000</v>
      </c>
      <c r="O19" s="42">
        <v>110000</v>
      </c>
      <c r="P19" s="41"/>
    </row>
    <row r="20" spans="1:16" ht="24">
      <c r="A20" s="39">
        <v>8</v>
      </c>
      <c r="B20" s="12" t="s">
        <v>85</v>
      </c>
      <c r="C20" s="12" t="s">
        <v>86</v>
      </c>
      <c r="D20" s="12">
        <v>1389</v>
      </c>
      <c r="E20" s="12">
        <v>890</v>
      </c>
      <c r="F20" s="12" t="s">
        <v>171</v>
      </c>
      <c r="G20" s="12">
        <v>306000</v>
      </c>
      <c r="H20" s="39">
        <v>250000</v>
      </c>
      <c r="I20" s="39">
        <v>250000</v>
      </c>
      <c r="J20" s="39">
        <f t="shared" si="4"/>
        <v>50000</v>
      </c>
      <c r="K20" s="12"/>
      <c r="L20" s="39">
        <f t="shared" si="5"/>
        <v>200000</v>
      </c>
      <c r="M20" s="12"/>
      <c r="N20" s="12">
        <v>56000</v>
      </c>
      <c r="O20" s="8"/>
      <c r="P20" s="12"/>
    </row>
    <row r="21" spans="1:16">
      <c r="A21" s="39">
        <v>9</v>
      </c>
      <c r="B21" s="16" t="s">
        <v>94</v>
      </c>
      <c r="C21" s="16" t="s">
        <v>95</v>
      </c>
      <c r="D21" s="30">
        <v>1568</v>
      </c>
      <c r="E21" s="30">
        <v>1250</v>
      </c>
      <c r="F21" s="17" t="s">
        <v>172</v>
      </c>
      <c r="G21" s="18">
        <f>H21+N21+O21+P21</f>
        <v>581400</v>
      </c>
      <c r="H21" s="39">
        <v>250000</v>
      </c>
      <c r="I21" s="39">
        <v>250000</v>
      </c>
      <c r="J21" s="39">
        <f t="shared" si="4"/>
        <v>50000</v>
      </c>
      <c r="K21" s="31"/>
      <c r="L21" s="39">
        <f t="shared" si="5"/>
        <v>200000</v>
      </c>
      <c r="M21" s="31"/>
      <c r="N21" s="31">
        <v>331400</v>
      </c>
      <c r="O21" s="31">
        <v>0</v>
      </c>
      <c r="P21" s="31">
        <v>0</v>
      </c>
    </row>
    <row r="22" spans="1:16">
      <c r="A22" s="39">
        <v>10</v>
      </c>
      <c r="B22" s="12" t="s">
        <v>109</v>
      </c>
      <c r="C22" s="12" t="s">
        <v>112</v>
      </c>
      <c r="D22" s="12">
        <v>812</v>
      </c>
      <c r="E22" s="12">
        <v>386</v>
      </c>
      <c r="F22" s="12" t="s">
        <v>173</v>
      </c>
      <c r="G22" s="12">
        <v>450000</v>
      </c>
      <c r="H22" s="39">
        <v>250000</v>
      </c>
      <c r="I22" s="39">
        <v>250000</v>
      </c>
      <c r="J22" s="39">
        <f t="shared" si="4"/>
        <v>50000</v>
      </c>
      <c r="K22" s="12"/>
      <c r="L22" s="39">
        <f t="shared" si="5"/>
        <v>200000</v>
      </c>
      <c r="M22" s="12"/>
      <c r="N22" s="8">
        <v>200000</v>
      </c>
      <c r="O22" s="8"/>
      <c r="P22" s="8"/>
    </row>
    <row r="23" spans="1:16" ht="24">
      <c r="A23" s="39">
        <v>11</v>
      </c>
      <c r="B23" s="39" t="s">
        <v>120</v>
      </c>
      <c r="C23" s="40" t="s">
        <v>123</v>
      </c>
      <c r="D23" s="40">
        <v>1691</v>
      </c>
      <c r="E23" s="40">
        <v>1052</v>
      </c>
      <c r="F23" s="40" t="s">
        <v>174</v>
      </c>
      <c r="G23" s="33">
        <v>500000</v>
      </c>
      <c r="H23" s="39">
        <v>250000</v>
      </c>
      <c r="I23" s="39">
        <v>250000</v>
      </c>
      <c r="J23" s="39">
        <f t="shared" si="4"/>
        <v>50000</v>
      </c>
      <c r="K23" s="40"/>
      <c r="L23" s="39">
        <f t="shared" si="5"/>
        <v>200000</v>
      </c>
      <c r="M23" s="33"/>
      <c r="N23" s="33">
        <v>250000</v>
      </c>
      <c r="O23" s="33"/>
      <c r="P23" s="33"/>
    </row>
    <row r="24" spans="1:16" ht="24">
      <c r="A24" s="39">
        <v>12</v>
      </c>
      <c r="B24" s="12" t="s">
        <v>127</v>
      </c>
      <c r="C24" s="12" t="s">
        <v>136</v>
      </c>
      <c r="D24" s="28">
        <v>1723</v>
      </c>
      <c r="E24" s="28">
        <v>1206</v>
      </c>
      <c r="F24" s="28" t="s">
        <v>175</v>
      </c>
      <c r="G24" s="28">
        <v>350000</v>
      </c>
      <c r="H24" s="39">
        <v>300000</v>
      </c>
      <c r="I24" s="39">
        <v>300000</v>
      </c>
      <c r="J24" s="39">
        <f t="shared" si="4"/>
        <v>60000</v>
      </c>
      <c r="K24" s="28"/>
      <c r="L24" s="39">
        <f t="shared" si="5"/>
        <v>240000</v>
      </c>
      <c r="M24" s="28"/>
      <c r="N24" s="28">
        <f>G24-H24</f>
        <v>50000</v>
      </c>
      <c r="O24" s="28"/>
      <c r="P24" s="8"/>
    </row>
    <row r="25" spans="1:16" s="37" customFormat="1" ht="23.25" customHeight="1">
      <c r="A25" s="76" t="s">
        <v>176</v>
      </c>
      <c r="B25" s="77"/>
      <c r="C25" s="78"/>
      <c r="D25" s="36">
        <f>SUM(D26:D61)</f>
        <v>66482</v>
      </c>
      <c r="E25" s="36">
        <f t="shared" ref="E25:P25" si="8">SUM(E26:E61)</f>
        <v>44664</v>
      </c>
      <c r="F25" s="36">
        <v>36</v>
      </c>
      <c r="G25" s="36">
        <f t="shared" si="8"/>
        <v>13154323</v>
      </c>
      <c r="H25" s="36">
        <f t="shared" si="8"/>
        <v>6659700</v>
      </c>
      <c r="I25" s="36">
        <f t="shared" si="8"/>
        <v>4167300</v>
      </c>
      <c r="J25" s="36">
        <f t="shared" si="8"/>
        <v>833500</v>
      </c>
      <c r="K25" s="36">
        <f t="shared" si="8"/>
        <v>0</v>
      </c>
      <c r="L25" s="36">
        <f t="shared" si="8"/>
        <v>3333800</v>
      </c>
      <c r="M25" s="36">
        <f t="shared" si="8"/>
        <v>2492400</v>
      </c>
      <c r="N25" s="36">
        <f t="shared" si="8"/>
        <v>3302943</v>
      </c>
      <c r="O25" s="36">
        <f t="shared" si="8"/>
        <v>333000</v>
      </c>
      <c r="P25" s="36">
        <f t="shared" si="8"/>
        <v>2858680</v>
      </c>
    </row>
    <row r="26" spans="1:16">
      <c r="A26" s="39">
        <v>1</v>
      </c>
      <c r="B26" s="39" t="s">
        <v>20</v>
      </c>
      <c r="C26" s="57" t="s">
        <v>21</v>
      </c>
      <c r="D26" s="39">
        <v>1651</v>
      </c>
      <c r="E26" s="39">
        <v>1065</v>
      </c>
      <c r="F26" s="39" t="s">
        <v>22</v>
      </c>
      <c r="G26" s="57">
        <v>300000</v>
      </c>
      <c r="H26" s="42">
        <f>I26+M26</f>
        <v>166400</v>
      </c>
      <c r="I26" s="42">
        <v>100000</v>
      </c>
      <c r="J26" s="39">
        <v>20000</v>
      </c>
      <c r="K26" s="39"/>
      <c r="L26" s="42">
        <v>80000</v>
      </c>
      <c r="M26" s="39">
        <v>66400</v>
      </c>
      <c r="N26" s="42">
        <f t="shared" ref="N26:N48" si="9">G26-H26-O26-P26</f>
        <v>0</v>
      </c>
      <c r="O26" s="42">
        <v>33600</v>
      </c>
      <c r="P26" s="39">
        <v>100000</v>
      </c>
    </row>
    <row r="27" spans="1:16">
      <c r="A27" s="49">
        <v>2</v>
      </c>
      <c r="B27" s="41" t="s">
        <v>29</v>
      </c>
      <c r="C27" s="57" t="s">
        <v>30</v>
      </c>
      <c r="D27" s="44">
        <v>2312</v>
      </c>
      <c r="E27" s="44">
        <v>1596</v>
      </c>
      <c r="F27" s="40" t="s">
        <v>177</v>
      </c>
      <c r="G27" s="32">
        <v>316000</v>
      </c>
      <c r="H27" s="42">
        <f t="shared" ref="H27:H61" si="10">I27+M27</f>
        <v>195700</v>
      </c>
      <c r="I27" s="39">
        <v>121400</v>
      </c>
      <c r="J27" s="39">
        <v>24300</v>
      </c>
      <c r="K27" s="40"/>
      <c r="L27" s="42">
        <v>97100</v>
      </c>
      <c r="M27" s="43">
        <v>74300</v>
      </c>
      <c r="N27" s="42">
        <f t="shared" si="9"/>
        <v>120300</v>
      </c>
      <c r="O27" s="41"/>
      <c r="P27" s="41"/>
    </row>
    <row r="28" spans="1:16" ht="23.25" customHeight="1">
      <c r="A28" s="39">
        <v>3</v>
      </c>
      <c r="B28" s="41" t="s">
        <v>29</v>
      </c>
      <c r="C28" s="41" t="s">
        <v>32</v>
      </c>
      <c r="D28" s="41">
        <v>1163</v>
      </c>
      <c r="E28" s="41">
        <v>865</v>
      </c>
      <c r="F28" s="41" t="s">
        <v>178</v>
      </c>
      <c r="G28" s="41">
        <v>180000</v>
      </c>
      <c r="H28" s="39">
        <f t="shared" si="10"/>
        <v>163000</v>
      </c>
      <c r="I28" s="41">
        <v>100000</v>
      </c>
      <c r="J28" s="41">
        <v>20000</v>
      </c>
      <c r="K28" s="41"/>
      <c r="L28" s="41">
        <v>80000</v>
      </c>
      <c r="M28" s="41">
        <v>63000</v>
      </c>
      <c r="N28" s="42">
        <f t="shared" si="9"/>
        <v>17000</v>
      </c>
      <c r="O28" s="41"/>
      <c r="P28" s="41"/>
    </row>
    <row r="29" spans="1:16" ht="24">
      <c r="A29" s="48">
        <v>4</v>
      </c>
      <c r="B29" s="39" t="s">
        <v>34</v>
      </c>
      <c r="C29" s="57" t="s">
        <v>35</v>
      </c>
      <c r="D29" s="39">
        <v>4364</v>
      </c>
      <c r="E29" s="39">
        <v>2762</v>
      </c>
      <c r="F29" s="39" t="s">
        <v>179</v>
      </c>
      <c r="G29" s="57">
        <v>400000</v>
      </c>
      <c r="H29" s="42">
        <f t="shared" si="10"/>
        <v>284500</v>
      </c>
      <c r="I29" s="39">
        <v>191900</v>
      </c>
      <c r="J29" s="39">
        <v>38400</v>
      </c>
      <c r="K29" s="39"/>
      <c r="L29" s="42">
        <v>153500</v>
      </c>
      <c r="M29" s="41">
        <v>92600</v>
      </c>
      <c r="N29" s="42">
        <f t="shared" si="9"/>
        <v>0</v>
      </c>
      <c r="O29" s="42">
        <v>0</v>
      </c>
      <c r="P29" s="19">
        <v>115500</v>
      </c>
    </row>
    <row r="30" spans="1:16" ht="20.25" customHeight="1">
      <c r="A30" s="49">
        <v>5</v>
      </c>
      <c r="B30" s="39" t="s">
        <v>34</v>
      </c>
      <c r="C30" s="41" t="s">
        <v>41</v>
      </c>
      <c r="D30" s="41">
        <v>3130</v>
      </c>
      <c r="E30" s="41">
        <v>2075</v>
      </c>
      <c r="F30" s="41" t="s">
        <v>42</v>
      </c>
      <c r="G30" s="41">
        <v>477743</v>
      </c>
      <c r="H30" s="42">
        <f t="shared" si="10"/>
        <v>224800</v>
      </c>
      <c r="I30" s="41">
        <v>143000</v>
      </c>
      <c r="J30" s="39">
        <v>28600</v>
      </c>
      <c r="K30" s="41"/>
      <c r="L30" s="42">
        <v>114400</v>
      </c>
      <c r="M30" s="41">
        <v>81800</v>
      </c>
      <c r="N30" s="42">
        <f t="shared" si="9"/>
        <v>2943</v>
      </c>
      <c r="O30" s="11">
        <v>0</v>
      </c>
      <c r="P30" s="42">
        <v>250000</v>
      </c>
    </row>
    <row r="31" spans="1:16" ht="24">
      <c r="A31" s="48">
        <v>6</v>
      </c>
      <c r="B31" s="12" t="s">
        <v>43</v>
      </c>
      <c r="C31" s="40" t="s">
        <v>45</v>
      </c>
      <c r="D31" s="40">
        <v>615</v>
      </c>
      <c r="E31" s="40">
        <v>380</v>
      </c>
      <c r="F31" s="40" t="s">
        <v>180</v>
      </c>
      <c r="G31" s="40">
        <v>450000</v>
      </c>
      <c r="H31" s="42">
        <f t="shared" si="10"/>
        <v>155900</v>
      </c>
      <c r="I31" s="40">
        <v>100000</v>
      </c>
      <c r="J31" s="40">
        <f t="shared" ref="J31" si="11">I31*0.2</f>
        <v>20000</v>
      </c>
      <c r="K31" s="40"/>
      <c r="L31" s="40">
        <f t="shared" ref="L31" si="12">I31*0.8</f>
        <v>80000</v>
      </c>
      <c r="M31" s="41">
        <v>55900</v>
      </c>
      <c r="N31" s="42">
        <f t="shared" si="9"/>
        <v>194100</v>
      </c>
      <c r="O31" s="40">
        <v>100000</v>
      </c>
      <c r="P31" s="40">
        <v>0</v>
      </c>
    </row>
    <row r="32" spans="1:16" ht="24">
      <c r="A32" s="48">
        <v>7</v>
      </c>
      <c r="B32" s="12" t="s">
        <v>43</v>
      </c>
      <c r="C32" s="40" t="s">
        <v>48</v>
      </c>
      <c r="D32" s="40">
        <v>1046</v>
      </c>
      <c r="E32" s="40">
        <v>688</v>
      </c>
      <c r="F32" s="40" t="s">
        <v>49</v>
      </c>
      <c r="G32" s="40">
        <v>280000</v>
      </c>
      <c r="H32" s="42">
        <f t="shared" si="10"/>
        <v>160600</v>
      </c>
      <c r="I32" s="40">
        <v>100000</v>
      </c>
      <c r="J32" s="40">
        <f>I32*0.2</f>
        <v>20000</v>
      </c>
      <c r="K32" s="40"/>
      <c r="L32" s="40">
        <f>I32*0.8</f>
        <v>80000</v>
      </c>
      <c r="M32" s="41">
        <v>60600</v>
      </c>
      <c r="N32" s="42">
        <f t="shared" si="9"/>
        <v>0</v>
      </c>
      <c r="O32" s="40">
        <v>49400</v>
      </c>
      <c r="P32" s="40">
        <v>70000</v>
      </c>
    </row>
    <row r="33" spans="1:16" ht="24">
      <c r="A33" s="49">
        <v>8</v>
      </c>
      <c r="B33" s="12" t="s">
        <v>43</v>
      </c>
      <c r="C33" s="40" t="s">
        <v>50</v>
      </c>
      <c r="D33" s="40">
        <v>846</v>
      </c>
      <c r="E33" s="40">
        <v>537</v>
      </c>
      <c r="F33" s="40" t="s">
        <v>51</v>
      </c>
      <c r="G33" s="40">
        <v>170000</v>
      </c>
      <c r="H33" s="42">
        <f t="shared" si="10"/>
        <v>168300</v>
      </c>
      <c r="I33" s="40">
        <v>100000</v>
      </c>
      <c r="J33" s="40">
        <f>I33*0.2</f>
        <v>20000</v>
      </c>
      <c r="K33" s="40"/>
      <c r="L33" s="40">
        <f>I33*0.8</f>
        <v>80000</v>
      </c>
      <c r="M33" s="41">
        <v>68300</v>
      </c>
      <c r="N33" s="42">
        <f t="shared" si="9"/>
        <v>1700</v>
      </c>
      <c r="O33" s="40">
        <v>0</v>
      </c>
      <c r="P33" s="40">
        <v>0</v>
      </c>
    </row>
    <row r="34" spans="1:16">
      <c r="A34" s="48">
        <v>9</v>
      </c>
      <c r="B34" s="40" t="s">
        <v>53</v>
      </c>
      <c r="C34" s="40" t="s">
        <v>54</v>
      </c>
      <c r="D34" s="40">
        <v>2165</v>
      </c>
      <c r="E34" s="40">
        <v>1614</v>
      </c>
      <c r="F34" s="40" t="s">
        <v>181</v>
      </c>
      <c r="G34" s="8">
        <v>520000</v>
      </c>
      <c r="H34" s="42">
        <f t="shared" si="10"/>
        <v>195400</v>
      </c>
      <c r="I34" s="12">
        <v>121200</v>
      </c>
      <c r="J34" s="12">
        <v>24200</v>
      </c>
      <c r="K34" s="12"/>
      <c r="L34" s="12">
        <v>97000</v>
      </c>
      <c r="M34" s="41">
        <v>74200</v>
      </c>
      <c r="N34" s="42">
        <f t="shared" si="9"/>
        <v>0</v>
      </c>
      <c r="O34" s="12">
        <v>100000</v>
      </c>
      <c r="P34" s="12">
        <v>224600</v>
      </c>
    </row>
    <row r="35" spans="1:16" ht="18" customHeight="1">
      <c r="A35" s="48">
        <v>10</v>
      </c>
      <c r="B35" s="40" t="s">
        <v>53</v>
      </c>
      <c r="C35" s="40" t="s">
        <v>55</v>
      </c>
      <c r="D35" s="40">
        <v>1656</v>
      </c>
      <c r="E35" s="40">
        <v>1038</v>
      </c>
      <c r="F35" s="40" t="s">
        <v>182</v>
      </c>
      <c r="G35" s="12">
        <v>180000</v>
      </c>
      <c r="H35" s="42">
        <f t="shared" si="10"/>
        <v>166000</v>
      </c>
      <c r="I35" s="12">
        <v>100000</v>
      </c>
      <c r="J35" s="12">
        <v>20000</v>
      </c>
      <c r="K35" s="12"/>
      <c r="L35" s="12">
        <v>80000</v>
      </c>
      <c r="M35" s="41">
        <v>66000</v>
      </c>
      <c r="N35" s="42">
        <f t="shared" si="9"/>
        <v>0</v>
      </c>
      <c r="O35" s="12"/>
      <c r="P35" s="12">
        <v>14000</v>
      </c>
    </row>
    <row r="36" spans="1:16" ht="19.5" customHeight="1">
      <c r="A36" s="49">
        <v>11</v>
      </c>
      <c r="B36" s="40" t="s">
        <v>53</v>
      </c>
      <c r="C36" s="12" t="s">
        <v>56</v>
      </c>
      <c r="D36" s="12">
        <v>1190</v>
      </c>
      <c r="E36" s="40">
        <v>771</v>
      </c>
      <c r="F36" s="12" t="s">
        <v>183</v>
      </c>
      <c r="G36" s="8">
        <v>220000</v>
      </c>
      <c r="H36" s="42">
        <f t="shared" si="10"/>
        <v>161800</v>
      </c>
      <c r="I36" s="12">
        <v>100000</v>
      </c>
      <c r="J36" s="12">
        <v>20000</v>
      </c>
      <c r="K36" s="12"/>
      <c r="L36" s="12">
        <v>80000</v>
      </c>
      <c r="M36" s="41">
        <v>61800</v>
      </c>
      <c r="N36" s="42">
        <f t="shared" si="9"/>
        <v>0</v>
      </c>
      <c r="O36" s="40"/>
      <c r="P36" s="12">
        <v>58200</v>
      </c>
    </row>
    <row r="37" spans="1:16">
      <c r="A37" s="48">
        <v>12</v>
      </c>
      <c r="B37" s="39" t="s">
        <v>184</v>
      </c>
      <c r="C37" s="57" t="s">
        <v>249</v>
      </c>
      <c r="D37" s="14">
        <v>2869</v>
      </c>
      <c r="E37" s="13">
        <v>2286</v>
      </c>
      <c r="F37" s="39" t="s">
        <v>185</v>
      </c>
      <c r="G37" s="57">
        <v>550000</v>
      </c>
      <c r="H37" s="42">
        <f t="shared" si="10"/>
        <v>254000</v>
      </c>
      <c r="I37" s="39">
        <v>170000</v>
      </c>
      <c r="J37" s="39">
        <v>34000</v>
      </c>
      <c r="K37" s="39"/>
      <c r="L37" s="39">
        <v>136000</v>
      </c>
      <c r="M37" s="41">
        <v>84000</v>
      </c>
      <c r="N37" s="42">
        <f t="shared" si="9"/>
        <v>296000</v>
      </c>
      <c r="O37" s="39"/>
      <c r="P37" s="39"/>
    </row>
    <row r="38" spans="1:16" ht="18.75" customHeight="1">
      <c r="A38" s="48">
        <v>13</v>
      </c>
      <c r="B38" s="39" t="s">
        <v>184</v>
      </c>
      <c r="C38" s="57" t="s">
        <v>250</v>
      </c>
      <c r="D38" s="14">
        <v>1231</v>
      </c>
      <c r="E38" s="13">
        <v>812</v>
      </c>
      <c r="F38" s="39" t="s">
        <v>186</v>
      </c>
      <c r="G38" s="57">
        <v>800000</v>
      </c>
      <c r="H38" s="42">
        <f t="shared" si="10"/>
        <v>162400</v>
      </c>
      <c r="I38" s="39">
        <v>100000</v>
      </c>
      <c r="J38" s="39">
        <v>20000</v>
      </c>
      <c r="K38" s="39"/>
      <c r="L38" s="39">
        <v>80000</v>
      </c>
      <c r="M38" s="41">
        <v>62400</v>
      </c>
      <c r="N38" s="42">
        <f t="shared" si="9"/>
        <v>187600</v>
      </c>
      <c r="O38" s="39"/>
      <c r="P38" s="39">
        <v>450000</v>
      </c>
    </row>
    <row r="39" spans="1:16" ht="21" customHeight="1">
      <c r="A39" s="49">
        <v>14</v>
      </c>
      <c r="B39" s="39" t="s">
        <v>184</v>
      </c>
      <c r="C39" s="57" t="s">
        <v>251</v>
      </c>
      <c r="D39" s="14">
        <v>3962</v>
      </c>
      <c r="E39" s="13">
        <v>2957</v>
      </c>
      <c r="F39" s="39" t="s">
        <v>187</v>
      </c>
      <c r="G39" s="57">
        <v>700000</v>
      </c>
      <c r="H39" s="42">
        <f t="shared" si="10"/>
        <v>294300</v>
      </c>
      <c r="I39" s="39">
        <v>199900</v>
      </c>
      <c r="J39" s="39">
        <v>40000</v>
      </c>
      <c r="K39" s="39"/>
      <c r="L39" s="39">
        <v>159900</v>
      </c>
      <c r="M39" s="39">
        <v>94400</v>
      </c>
      <c r="N39" s="42">
        <f t="shared" si="9"/>
        <v>105700</v>
      </c>
      <c r="O39" s="39"/>
      <c r="P39" s="39">
        <v>300000</v>
      </c>
    </row>
    <row r="40" spans="1:16" ht="24" customHeight="1">
      <c r="A40" s="48">
        <v>15</v>
      </c>
      <c r="B40" s="39" t="s">
        <v>63</v>
      </c>
      <c r="C40" s="57" t="s">
        <v>75</v>
      </c>
      <c r="D40" s="39">
        <v>2634</v>
      </c>
      <c r="E40" s="39">
        <v>1665</v>
      </c>
      <c r="F40" s="39" t="s">
        <v>188</v>
      </c>
      <c r="G40" s="42">
        <v>350000</v>
      </c>
      <c r="H40" s="42">
        <f t="shared" si="10"/>
        <v>204200</v>
      </c>
      <c r="I40" s="42">
        <v>128500</v>
      </c>
      <c r="J40" s="42">
        <v>25700</v>
      </c>
      <c r="K40" s="39"/>
      <c r="L40" s="42">
        <v>102800</v>
      </c>
      <c r="M40" s="39">
        <v>75700</v>
      </c>
      <c r="N40" s="42">
        <f t="shared" si="9"/>
        <v>45800</v>
      </c>
      <c r="O40" s="42"/>
      <c r="P40" s="42">
        <v>100000</v>
      </c>
    </row>
    <row r="41" spans="1:16" ht="26.25">
      <c r="A41" s="48">
        <v>16</v>
      </c>
      <c r="B41" s="39" t="s">
        <v>63</v>
      </c>
      <c r="C41" s="13" t="s">
        <v>252</v>
      </c>
      <c r="D41" s="14">
        <v>2299</v>
      </c>
      <c r="E41" s="14">
        <v>1685</v>
      </c>
      <c r="F41" s="41" t="s">
        <v>189</v>
      </c>
      <c r="G41" s="41">
        <v>500000</v>
      </c>
      <c r="H41" s="42">
        <f t="shared" si="10"/>
        <v>202300</v>
      </c>
      <c r="I41" s="9">
        <v>126900</v>
      </c>
      <c r="J41" s="9">
        <v>25400</v>
      </c>
      <c r="K41" s="15"/>
      <c r="L41" s="9">
        <v>101500</v>
      </c>
      <c r="M41" s="41">
        <v>75400</v>
      </c>
      <c r="N41" s="42">
        <f t="shared" si="9"/>
        <v>0</v>
      </c>
      <c r="O41" s="9"/>
      <c r="P41" s="9">
        <v>297700</v>
      </c>
    </row>
    <row r="42" spans="1:16" ht="24">
      <c r="A42" s="49">
        <v>17</v>
      </c>
      <c r="B42" s="39" t="s">
        <v>63</v>
      </c>
      <c r="C42" s="57" t="s">
        <v>64</v>
      </c>
      <c r="D42" s="39">
        <v>1263</v>
      </c>
      <c r="E42" s="39">
        <v>920</v>
      </c>
      <c r="F42" s="39" t="s">
        <v>190</v>
      </c>
      <c r="G42" s="42">
        <v>172000</v>
      </c>
      <c r="H42" s="39">
        <f t="shared" si="10"/>
        <v>163900</v>
      </c>
      <c r="I42" s="42">
        <v>100000</v>
      </c>
      <c r="J42" s="42">
        <v>20000</v>
      </c>
      <c r="K42" s="39"/>
      <c r="L42" s="42">
        <v>80000</v>
      </c>
      <c r="M42" s="39">
        <v>63900</v>
      </c>
      <c r="N42" s="42">
        <f t="shared" si="9"/>
        <v>8100</v>
      </c>
      <c r="O42" s="42"/>
      <c r="P42" s="42"/>
    </row>
    <row r="43" spans="1:16" ht="24">
      <c r="A43" s="48">
        <v>18</v>
      </c>
      <c r="B43" s="40" t="s">
        <v>76</v>
      </c>
      <c r="C43" s="12" t="s">
        <v>80</v>
      </c>
      <c r="D43" s="12">
        <v>1476</v>
      </c>
      <c r="E43" s="12">
        <v>961</v>
      </c>
      <c r="F43" s="12" t="s">
        <v>191</v>
      </c>
      <c r="G43" s="12">
        <v>480000</v>
      </c>
      <c r="H43" s="42">
        <f t="shared" si="10"/>
        <v>164800</v>
      </c>
      <c r="I43" s="8">
        <v>100000</v>
      </c>
      <c r="J43" s="12">
        <v>20000</v>
      </c>
      <c r="K43" s="12"/>
      <c r="L43" s="8">
        <v>80000</v>
      </c>
      <c r="M43" s="41">
        <v>64800</v>
      </c>
      <c r="N43" s="42">
        <f t="shared" si="9"/>
        <v>0</v>
      </c>
      <c r="O43" s="8">
        <v>50000</v>
      </c>
      <c r="P43" s="12">
        <v>265200</v>
      </c>
    </row>
    <row r="44" spans="1:16" ht="24">
      <c r="A44" s="48">
        <v>19</v>
      </c>
      <c r="B44" s="40" t="s">
        <v>76</v>
      </c>
      <c r="C44" s="40" t="s">
        <v>84</v>
      </c>
      <c r="D44" s="40">
        <v>1580</v>
      </c>
      <c r="E44" s="40">
        <v>934</v>
      </c>
      <c r="F44" s="12" t="s">
        <v>192</v>
      </c>
      <c r="G44" s="12">
        <v>170000</v>
      </c>
      <c r="H44" s="42">
        <f t="shared" si="10"/>
        <v>164600</v>
      </c>
      <c r="I44" s="8">
        <v>100000</v>
      </c>
      <c r="J44" s="12">
        <v>20000</v>
      </c>
      <c r="K44" s="8"/>
      <c r="L44" s="8">
        <v>80000</v>
      </c>
      <c r="M44" s="41">
        <v>64600</v>
      </c>
      <c r="N44" s="42">
        <f t="shared" si="9"/>
        <v>5400</v>
      </c>
      <c r="O44" s="8"/>
      <c r="P44" s="40"/>
    </row>
    <row r="45" spans="1:16" ht="24">
      <c r="A45" s="49">
        <v>20</v>
      </c>
      <c r="B45" s="12" t="s">
        <v>85</v>
      </c>
      <c r="C45" s="12" t="s">
        <v>89</v>
      </c>
      <c r="D45" s="12">
        <v>1715</v>
      </c>
      <c r="E45" s="12">
        <v>1000</v>
      </c>
      <c r="F45" s="12" t="s">
        <v>193</v>
      </c>
      <c r="G45" s="12">
        <v>200000</v>
      </c>
      <c r="H45" s="42">
        <f t="shared" si="10"/>
        <v>165700</v>
      </c>
      <c r="I45" s="8">
        <v>100000</v>
      </c>
      <c r="J45" s="12">
        <v>20000</v>
      </c>
      <c r="K45" s="12"/>
      <c r="L45" s="8">
        <v>80000</v>
      </c>
      <c r="M45" s="41">
        <v>65700</v>
      </c>
      <c r="N45" s="42">
        <f t="shared" si="9"/>
        <v>34300</v>
      </c>
      <c r="O45" s="40"/>
      <c r="P45" s="40"/>
    </row>
    <row r="46" spans="1:16">
      <c r="A46" s="48">
        <v>21</v>
      </c>
      <c r="B46" s="12" t="s">
        <v>85</v>
      </c>
      <c r="C46" s="12" t="s">
        <v>88</v>
      </c>
      <c r="D46" s="12">
        <v>1878</v>
      </c>
      <c r="E46" s="12">
        <v>1170</v>
      </c>
      <c r="F46" s="12" t="s">
        <v>194</v>
      </c>
      <c r="G46" s="12">
        <v>180000</v>
      </c>
      <c r="H46" s="42">
        <f t="shared" si="10"/>
        <v>168100</v>
      </c>
      <c r="I46" s="8">
        <v>100000</v>
      </c>
      <c r="J46" s="12">
        <v>20000</v>
      </c>
      <c r="K46" s="12"/>
      <c r="L46" s="8">
        <v>80000</v>
      </c>
      <c r="M46" s="41">
        <v>68100</v>
      </c>
      <c r="N46" s="42">
        <f t="shared" si="9"/>
        <v>11900</v>
      </c>
      <c r="O46" s="40"/>
      <c r="P46" s="40"/>
    </row>
    <row r="47" spans="1:16" ht="24">
      <c r="A47" s="48">
        <v>22</v>
      </c>
      <c r="B47" s="16" t="s">
        <v>94</v>
      </c>
      <c r="C47" s="16" t="s">
        <v>101</v>
      </c>
      <c r="D47" s="30">
        <v>1745</v>
      </c>
      <c r="E47" s="30">
        <v>1305</v>
      </c>
      <c r="F47" s="17" t="s">
        <v>102</v>
      </c>
      <c r="G47" s="18">
        <v>230000</v>
      </c>
      <c r="H47" s="42">
        <f t="shared" si="10"/>
        <v>169600</v>
      </c>
      <c r="I47" s="18">
        <v>100000</v>
      </c>
      <c r="J47" s="31">
        <f t="shared" ref="J47" si="13">I47*20%</f>
        <v>20000</v>
      </c>
      <c r="K47" s="31"/>
      <c r="L47" s="31">
        <f t="shared" ref="L47" si="14">I47*80%</f>
        <v>80000</v>
      </c>
      <c r="M47" s="41">
        <v>69600</v>
      </c>
      <c r="N47" s="42">
        <f t="shared" si="9"/>
        <v>60400</v>
      </c>
      <c r="O47" s="31"/>
      <c r="P47" s="31"/>
    </row>
    <row r="48" spans="1:16">
      <c r="A48" s="49">
        <v>23</v>
      </c>
      <c r="B48" s="16" t="s">
        <v>94</v>
      </c>
      <c r="C48" s="40" t="s">
        <v>106</v>
      </c>
      <c r="D48" s="14">
        <v>2116</v>
      </c>
      <c r="E48" s="14">
        <v>1596</v>
      </c>
      <c r="F48" s="40" t="s">
        <v>195</v>
      </c>
      <c r="G48" s="18">
        <v>260000</v>
      </c>
      <c r="H48" s="42">
        <f t="shared" si="10"/>
        <v>193800</v>
      </c>
      <c r="I48" s="18">
        <v>119800</v>
      </c>
      <c r="J48" s="31">
        <v>24000</v>
      </c>
      <c r="K48" s="32"/>
      <c r="L48" s="31">
        <v>95800</v>
      </c>
      <c r="M48" s="41">
        <v>74000</v>
      </c>
      <c r="N48" s="42">
        <f t="shared" si="9"/>
        <v>66200</v>
      </c>
      <c r="O48" s="32"/>
      <c r="P48" s="32"/>
    </row>
    <row r="49" spans="1:16" ht="24">
      <c r="A49" s="48">
        <v>24</v>
      </c>
      <c r="B49" s="16" t="s">
        <v>94</v>
      </c>
      <c r="C49" s="24" t="s">
        <v>97</v>
      </c>
      <c r="D49" s="14">
        <v>1330</v>
      </c>
      <c r="E49" s="14">
        <v>1100</v>
      </c>
      <c r="F49" s="24" t="s">
        <v>98</v>
      </c>
      <c r="G49" s="18">
        <f>H49+N49+O49+P49</f>
        <v>200000</v>
      </c>
      <c r="H49" s="19">
        <f t="shared" si="10"/>
        <v>166300</v>
      </c>
      <c r="I49" s="18">
        <v>100000</v>
      </c>
      <c r="J49" s="31">
        <f t="shared" ref="J49" si="15">I49*20%</f>
        <v>20000</v>
      </c>
      <c r="K49" s="32"/>
      <c r="L49" s="31">
        <f t="shared" ref="L49" si="16">I49*80%</f>
        <v>80000</v>
      </c>
      <c r="M49" s="32">
        <v>66300</v>
      </c>
      <c r="N49" s="42">
        <v>33700</v>
      </c>
      <c r="O49" s="32"/>
      <c r="P49" s="32"/>
    </row>
    <row r="50" spans="1:16" ht="24">
      <c r="A50" s="48">
        <v>25</v>
      </c>
      <c r="B50" s="12" t="s">
        <v>109</v>
      </c>
      <c r="C50" s="12" t="s">
        <v>113</v>
      </c>
      <c r="D50" s="12">
        <v>2949</v>
      </c>
      <c r="E50" s="12">
        <v>1330</v>
      </c>
      <c r="F50" s="12" t="s">
        <v>196</v>
      </c>
      <c r="G50" s="12">
        <v>300000</v>
      </c>
      <c r="H50" s="42">
        <f t="shared" si="10"/>
        <v>181900</v>
      </c>
      <c r="I50" s="8">
        <v>109900</v>
      </c>
      <c r="J50" s="12">
        <v>22000</v>
      </c>
      <c r="K50" s="12"/>
      <c r="L50" s="8">
        <v>87900</v>
      </c>
      <c r="M50" s="41">
        <v>72000</v>
      </c>
      <c r="N50" s="42">
        <f t="shared" ref="N50:N61" si="17">G50-H50-O50-P50</f>
        <v>118100</v>
      </c>
      <c r="O50" s="12"/>
      <c r="P50" s="12"/>
    </row>
    <row r="51" spans="1:16" ht="36">
      <c r="A51" s="49">
        <v>26</v>
      </c>
      <c r="B51" s="26" t="s">
        <v>197</v>
      </c>
      <c r="C51" s="26" t="s">
        <v>116</v>
      </c>
      <c r="D51" s="26">
        <v>886</v>
      </c>
      <c r="E51" s="26">
        <v>620</v>
      </c>
      <c r="F51" s="26" t="s">
        <v>198</v>
      </c>
      <c r="G51" s="26">
        <v>452000</v>
      </c>
      <c r="H51" s="42">
        <f t="shared" si="10"/>
        <v>159400</v>
      </c>
      <c r="I51" s="26">
        <v>100000</v>
      </c>
      <c r="J51" s="26">
        <v>20000</v>
      </c>
      <c r="K51" s="26"/>
      <c r="L51" s="26">
        <v>80000</v>
      </c>
      <c r="M51" s="41">
        <v>59400</v>
      </c>
      <c r="N51" s="42">
        <f t="shared" si="17"/>
        <v>292600</v>
      </c>
      <c r="O51" s="26"/>
      <c r="P51" s="26"/>
    </row>
    <row r="52" spans="1:16">
      <c r="A52" s="48">
        <v>27</v>
      </c>
      <c r="B52" s="39" t="s">
        <v>120</v>
      </c>
      <c r="C52" s="40" t="s">
        <v>121</v>
      </c>
      <c r="D52" s="40">
        <v>2495</v>
      </c>
      <c r="E52" s="40">
        <v>1551</v>
      </c>
      <c r="F52" s="40" t="s">
        <v>199</v>
      </c>
      <c r="G52" s="33">
        <v>480000</v>
      </c>
      <c r="H52" s="42">
        <f t="shared" si="10"/>
        <v>194000</v>
      </c>
      <c r="I52" s="33">
        <v>120000</v>
      </c>
      <c r="J52" s="33">
        <v>24000</v>
      </c>
      <c r="K52" s="40"/>
      <c r="L52" s="33">
        <v>96000</v>
      </c>
      <c r="M52" s="41">
        <v>74000</v>
      </c>
      <c r="N52" s="42">
        <f t="shared" si="17"/>
        <v>286000</v>
      </c>
      <c r="O52" s="33"/>
      <c r="P52" s="33"/>
    </row>
    <row r="53" spans="1:16" ht="29.25" customHeight="1">
      <c r="A53" s="48">
        <v>28</v>
      </c>
      <c r="B53" s="39" t="s">
        <v>120</v>
      </c>
      <c r="C53" s="40" t="s">
        <v>122</v>
      </c>
      <c r="D53" s="40">
        <v>2557</v>
      </c>
      <c r="E53" s="40">
        <v>1730</v>
      </c>
      <c r="F53" s="40" t="s">
        <v>200</v>
      </c>
      <c r="G53" s="33">
        <v>480000</v>
      </c>
      <c r="H53" s="42">
        <f t="shared" si="10"/>
        <v>208500</v>
      </c>
      <c r="I53" s="33">
        <v>132100</v>
      </c>
      <c r="J53" s="33">
        <v>26400</v>
      </c>
      <c r="K53" s="40"/>
      <c r="L53" s="33">
        <v>105700</v>
      </c>
      <c r="M53" s="41">
        <v>76400</v>
      </c>
      <c r="N53" s="42">
        <f t="shared" si="17"/>
        <v>271500</v>
      </c>
      <c r="O53" s="33"/>
      <c r="P53" s="33"/>
    </row>
    <row r="54" spans="1:16">
      <c r="A54" s="49">
        <v>29</v>
      </c>
      <c r="B54" s="12" t="s">
        <v>127</v>
      </c>
      <c r="C54" s="12" t="s">
        <v>130</v>
      </c>
      <c r="D54" s="28">
        <v>1024</v>
      </c>
      <c r="E54" s="28">
        <v>691</v>
      </c>
      <c r="F54" s="28" t="s">
        <v>131</v>
      </c>
      <c r="G54" s="28">
        <v>310000</v>
      </c>
      <c r="H54" s="42">
        <f t="shared" si="10"/>
        <v>160600</v>
      </c>
      <c r="I54" s="28">
        <v>100000</v>
      </c>
      <c r="J54" s="28">
        <f t="shared" ref="J54" si="18">I54*0.2</f>
        <v>20000</v>
      </c>
      <c r="K54" s="28"/>
      <c r="L54" s="28">
        <f t="shared" ref="L54" si="19">I54*0.8</f>
        <v>80000</v>
      </c>
      <c r="M54" s="41">
        <v>60600</v>
      </c>
      <c r="N54" s="42">
        <f t="shared" si="17"/>
        <v>149400</v>
      </c>
      <c r="O54" s="28"/>
      <c r="P54" s="28"/>
    </row>
    <row r="55" spans="1:16" ht="24">
      <c r="A55" s="48">
        <v>30</v>
      </c>
      <c r="B55" s="12" t="s">
        <v>127</v>
      </c>
      <c r="C55" s="12" t="s">
        <v>133</v>
      </c>
      <c r="D55" s="28">
        <v>797</v>
      </c>
      <c r="E55" s="28">
        <v>516</v>
      </c>
      <c r="F55" s="28" t="s">
        <v>201</v>
      </c>
      <c r="G55" s="28">
        <v>500000</v>
      </c>
      <c r="H55" s="42">
        <f t="shared" si="10"/>
        <v>157900</v>
      </c>
      <c r="I55" s="28">
        <v>100000</v>
      </c>
      <c r="J55" s="28">
        <f t="shared" ref="J55" si="20">I55*0.2</f>
        <v>20000</v>
      </c>
      <c r="K55" s="28"/>
      <c r="L55" s="28">
        <f t="shared" ref="L55" si="21">I55*0.8</f>
        <v>80000</v>
      </c>
      <c r="M55" s="41">
        <v>57900</v>
      </c>
      <c r="N55" s="42">
        <f t="shared" si="17"/>
        <v>342100</v>
      </c>
      <c r="O55" s="28"/>
      <c r="P55" s="28"/>
    </row>
    <row r="56" spans="1:16">
      <c r="A56" s="48">
        <v>31</v>
      </c>
      <c r="B56" s="39" t="s">
        <v>127</v>
      </c>
      <c r="C56" s="57" t="s">
        <v>253</v>
      </c>
      <c r="D56" s="10">
        <v>562</v>
      </c>
      <c r="E56" s="10">
        <v>410</v>
      </c>
      <c r="F56" s="10" t="s">
        <v>202</v>
      </c>
      <c r="G56" s="10">
        <v>800000</v>
      </c>
      <c r="H56" s="42">
        <f t="shared" si="10"/>
        <v>156200</v>
      </c>
      <c r="I56" s="10">
        <v>100000</v>
      </c>
      <c r="J56" s="10">
        <v>20000</v>
      </c>
      <c r="K56" s="10"/>
      <c r="L56" s="10">
        <v>80000</v>
      </c>
      <c r="M56" s="10">
        <v>56200</v>
      </c>
      <c r="N56" s="42">
        <f t="shared" si="17"/>
        <v>43800</v>
      </c>
      <c r="O56" s="10"/>
      <c r="P56" s="34">
        <v>600000</v>
      </c>
    </row>
    <row r="57" spans="1:16">
      <c r="A57" s="49">
        <v>32</v>
      </c>
      <c r="B57" s="12" t="s">
        <v>138</v>
      </c>
      <c r="C57" s="12" t="s">
        <v>139</v>
      </c>
      <c r="D57" s="12">
        <v>1514</v>
      </c>
      <c r="E57" s="12">
        <v>826</v>
      </c>
      <c r="F57" s="12" t="s">
        <v>140</v>
      </c>
      <c r="G57" s="12">
        <v>176580</v>
      </c>
      <c r="H57" s="42">
        <f t="shared" si="10"/>
        <v>163100</v>
      </c>
      <c r="I57" s="8">
        <v>100000</v>
      </c>
      <c r="J57" s="12">
        <v>20000</v>
      </c>
      <c r="K57" s="12"/>
      <c r="L57" s="8">
        <v>80000</v>
      </c>
      <c r="M57" s="41">
        <v>63100</v>
      </c>
      <c r="N57" s="42">
        <f t="shared" si="17"/>
        <v>0</v>
      </c>
      <c r="O57" s="8"/>
      <c r="P57" s="12">
        <v>13480</v>
      </c>
    </row>
    <row r="58" spans="1:16" ht="18.75" customHeight="1">
      <c r="A58" s="48">
        <v>33</v>
      </c>
      <c r="B58" s="12" t="s">
        <v>141</v>
      </c>
      <c r="C58" s="40" t="s">
        <v>150</v>
      </c>
      <c r="D58" s="40">
        <v>922</v>
      </c>
      <c r="E58" s="40">
        <v>648</v>
      </c>
      <c r="F58" s="40" t="s">
        <v>151</v>
      </c>
      <c r="G58" s="40">
        <v>500000</v>
      </c>
      <c r="H58" s="42">
        <f t="shared" si="10"/>
        <v>159800</v>
      </c>
      <c r="I58" s="14">
        <v>100000</v>
      </c>
      <c r="J58" s="8">
        <f t="shared" ref="J58:J59" si="22">SUM(I58*0.2)</f>
        <v>20000</v>
      </c>
      <c r="K58" s="14"/>
      <c r="L58" s="8">
        <f t="shared" ref="L58:L59" si="23">SUM(I58*0.8)</f>
        <v>80000</v>
      </c>
      <c r="M58" s="41">
        <v>59800</v>
      </c>
      <c r="N58" s="42">
        <f t="shared" si="17"/>
        <v>340200</v>
      </c>
      <c r="O58" s="14"/>
      <c r="P58" s="14"/>
    </row>
    <row r="59" spans="1:16" ht="20.25" customHeight="1">
      <c r="A59" s="48">
        <v>34</v>
      </c>
      <c r="B59" s="12" t="s">
        <v>141</v>
      </c>
      <c r="C59" s="40" t="s">
        <v>158</v>
      </c>
      <c r="D59" s="40">
        <v>1493</v>
      </c>
      <c r="E59" s="40">
        <v>1035</v>
      </c>
      <c r="F59" s="40" t="s">
        <v>159</v>
      </c>
      <c r="G59" s="40">
        <v>300000</v>
      </c>
      <c r="H59" s="42">
        <f t="shared" si="10"/>
        <v>165700</v>
      </c>
      <c r="I59" s="14">
        <v>100000</v>
      </c>
      <c r="J59" s="8">
        <f t="shared" si="22"/>
        <v>20000</v>
      </c>
      <c r="K59" s="14"/>
      <c r="L59" s="8">
        <f t="shared" si="23"/>
        <v>80000</v>
      </c>
      <c r="M59" s="41">
        <v>65700</v>
      </c>
      <c r="N59" s="42">
        <f t="shared" si="17"/>
        <v>134300</v>
      </c>
      <c r="O59" s="14"/>
      <c r="P59" s="14"/>
    </row>
    <row r="60" spans="1:16" ht="20.25" customHeight="1">
      <c r="A60" s="49">
        <v>35</v>
      </c>
      <c r="B60" s="12" t="s">
        <v>141</v>
      </c>
      <c r="C60" s="40" t="s">
        <v>142</v>
      </c>
      <c r="D60" s="40">
        <v>3829</v>
      </c>
      <c r="E60" s="40">
        <v>2673</v>
      </c>
      <c r="F60" s="40" t="s">
        <v>143</v>
      </c>
      <c r="G60" s="40">
        <v>400000</v>
      </c>
      <c r="H60" s="42">
        <f t="shared" si="10"/>
        <v>273300</v>
      </c>
      <c r="I60" s="8">
        <v>182700</v>
      </c>
      <c r="J60" s="8">
        <v>36500</v>
      </c>
      <c r="K60" s="14"/>
      <c r="L60" s="8">
        <v>146200</v>
      </c>
      <c r="M60" s="41">
        <v>90600</v>
      </c>
      <c r="N60" s="42">
        <f t="shared" si="17"/>
        <v>126700</v>
      </c>
      <c r="O60" s="14"/>
      <c r="P60" s="14"/>
    </row>
    <row r="61" spans="1:16" ht="20.25" customHeight="1">
      <c r="A61" s="48">
        <v>36</v>
      </c>
      <c r="B61" s="40" t="s">
        <v>141</v>
      </c>
      <c r="C61" s="40" t="s">
        <v>152</v>
      </c>
      <c r="D61" s="40">
        <v>1218</v>
      </c>
      <c r="E61" s="40">
        <v>852</v>
      </c>
      <c r="F61" s="40" t="s">
        <v>153</v>
      </c>
      <c r="G61" s="40">
        <v>170000</v>
      </c>
      <c r="H61" s="42">
        <f t="shared" si="10"/>
        <v>162900</v>
      </c>
      <c r="I61" s="40">
        <v>100000</v>
      </c>
      <c r="J61" s="40">
        <f t="shared" ref="J61" si="24">SUM(I61*0.2)</f>
        <v>20000</v>
      </c>
      <c r="K61" s="40"/>
      <c r="L61" s="40">
        <f t="shared" ref="L61" si="25">SUM(I61*0.8)</f>
        <v>80000</v>
      </c>
      <c r="M61" s="41">
        <v>62900</v>
      </c>
      <c r="N61" s="42">
        <f t="shared" si="17"/>
        <v>7100</v>
      </c>
      <c r="O61" s="40"/>
      <c r="P61" s="40"/>
    </row>
    <row r="62" spans="1:16" s="2" customFormat="1" ht="24.75" customHeight="1">
      <c r="A62" s="75" t="s">
        <v>203</v>
      </c>
      <c r="B62" s="75"/>
      <c r="C62" s="75"/>
      <c r="D62" s="45">
        <f>SUM(D63:D121)</f>
        <v>120165</v>
      </c>
      <c r="E62" s="56">
        <f t="shared" ref="E62:G62" si="26">SUM(E63:E121)</f>
        <v>80304</v>
      </c>
      <c r="F62" s="56">
        <v>59</v>
      </c>
      <c r="G62" s="58">
        <f t="shared" si="26"/>
        <v>15397328</v>
      </c>
      <c r="H62" s="56">
        <f t="shared" ref="H62" si="27">SUM(H63:H121)</f>
        <v>8350200</v>
      </c>
      <c r="I62" s="56">
        <f t="shared" ref="I62" si="28">SUM(I63:I121)</f>
        <v>7122500</v>
      </c>
      <c r="J62" s="56">
        <f t="shared" ref="J62" si="29">SUM(J63:J121)</f>
        <v>1424300</v>
      </c>
      <c r="K62" s="56">
        <f t="shared" ref="K62" si="30">SUM(K63:K121)</f>
        <v>0</v>
      </c>
      <c r="L62" s="56">
        <f t="shared" ref="L62" si="31">SUM(L63:L121)</f>
        <v>5698200</v>
      </c>
      <c r="M62" s="56">
        <f t="shared" ref="M62" si="32">SUM(M63:M121)</f>
        <v>1227700</v>
      </c>
      <c r="N62" s="56">
        <f t="shared" ref="N62" si="33">SUM(N63:N121)</f>
        <v>5839678</v>
      </c>
      <c r="O62" s="56">
        <f t="shared" ref="O62" si="34">SUM(O63:O121)</f>
        <v>223900</v>
      </c>
      <c r="P62" s="56">
        <f t="shared" ref="P62" si="35">SUM(P63:P121)</f>
        <v>983550</v>
      </c>
    </row>
    <row r="63" spans="1:16" ht="20.25" customHeight="1">
      <c r="A63" s="11">
        <v>1</v>
      </c>
      <c r="B63" s="39" t="s">
        <v>20</v>
      </c>
      <c r="C63" s="57" t="s">
        <v>23</v>
      </c>
      <c r="D63" s="11">
        <v>3017</v>
      </c>
      <c r="E63" s="11">
        <v>1914</v>
      </c>
      <c r="F63" s="39" t="s">
        <v>24</v>
      </c>
      <c r="G63" s="57">
        <v>200000</v>
      </c>
      <c r="H63" s="39">
        <f>I63+M63</f>
        <v>162400</v>
      </c>
      <c r="I63" s="39">
        <v>132900</v>
      </c>
      <c r="J63" s="39">
        <v>26600</v>
      </c>
      <c r="K63" s="11"/>
      <c r="L63" s="39">
        <v>106300</v>
      </c>
      <c r="M63" s="39">
        <v>29500</v>
      </c>
      <c r="N63" s="42">
        <f>G63-H63-P63-O63</f>
        <v>17600</v>
      </c>
      <c r="O63" s="42">
        <v>0</v>
      </c>
      <c r="P63" s="39">
        <v>20000</v>
      </c>
    </row>
    <row r="64" spans="1:16" ht="21" customHeight="1">
      <c r="A64" s="39">
        <v>2</v>
      </c>
      <c r="B64" s="39" t="s">
        <v>20</v>
      </c>
      <c r="C64" s="57" t="s">
        <v>27</v>
      </c>
      <c r="D64" s="39">
        <v>3159</v>
      </c>
      <c r="E64" s="39">
        <v>2022</v>
      </c>
      <c r="F64" s="39" t="s">
        <v>28</v>
      </c>
      <c r="G64" s="42">
        <v>180000</v>
      </c>
      <c r="H64" s="39">
        <f t="shared" ref="H64:H119" si="36">I64+M64</f>
        <v>171400</v>
      </c>
      <c r="I64" s="42">
        <v>140200</v>
      </c>
      <c r="J64" s="42">
        <v>28000</v>
      </c>
      <c r="K64" s="39"/>
      <c r="L64" s="42">
        <v>112200</v>
      </c>
      <c r="M64" s="39">
        <v>31200</v>
      </c>
      <c r="N64" s="42">
        <f>G64-H64-P64-O64</f>
        <v>8600</v>
      </c>
      <c r="O64" s="42">
        <v>0</v>
      </c>
      <c r="P64" s="42">
        <v>0</v>
      </c>
    </row>
    <row r="65" spans="1:16" ht="21" customHeight="1">
      <c r="A65" s="39">
        <v>3</v>
      </c>
      <c r="B65" s="41" t="s">
        <v>29</v>
      </c>
      <c r="C65" s="41" t="s">
        <v>31</v>
      </c>
      <c r="D65" s="41">
        <v>3127</v>
      </c>
      <c r="E65" s="41">
        <v>2136</v>
      </c>
      <c r="F65" s="41" t="s">
        <v>204</v>
      </c>
      <c r="G65" s="41">
        <v>200000</v>
      </c>
      <c r="H65" s="42">
        <f t="shared" si="36"/>
        <v>179100</v>
      </c>
      <c r="I65" s="41">
        <v>146500</v>
      </c>
      <c r="J65" s="41">
        <v>29300</v>
      </c>
      <c r="K65" s="41"/>
      <c r="L65" s="41">
        <v>117200</v>
      </c>
      <c r="M65" s="41">
        <v>32600</v>
      </c>
      <c r="N65" s="42">
        <f>G65-H65-O65-P65</f>
        <v>20900</v>
      </c>
      <c r="O65" s="41"/>
      <c r="P65" s="41"/>
    </row>
    <row r="66" spans="1:16" s="35" customFormat="1" ht="21" customHeight="1">
      <c r="A66" s="11">
        <v>4</v>
      </c>
      <c r="B66" s="41" t="s">
        <v>29</v>
      </c>
      <c r="C66" s="41" t="s">
        <v>33</v>
      </c>
      <c r="D66" s="41">
        <v>966</v>
      </c>
      <c r="E66" s="41">
        <v>608</v>
      </c>
      <c r="F66" s="41" t="s">
        <v>205</v>
      </c>
      <c r="G66" s="41">
        <v>112000</v>
      </c>
      <c r="H66" s="39">
        <f t="shared" si="36"/>
        <v>109400</v>
      </c>
      <c r="I66" s="41">
        <v>100000</v>
      </c>
      <c r="J66" s="41">
        <v>20000</v>
      </c>
      <c r="K66" s="41"/>
      <c r="L66" s="41">
        <v>80000</v>
      </c>
      <c r="M66" s="41">
        <v>9400</v>
      </c>
      <c r="N66" s="42">
        <f t="shared" ref="N66:N81" si="37">G66-H66-P66-O66</f>
        <v>2600</v>
      </c>
      <c r="O66" s="41"/>
      <c r="P66" s="41"/>
    </row>
    <row r="67" spans="1:16" ht="21" customHeight="1">
      <c r="A67" s="55">
        <v>5</v>
      </c>
      <c r="B67" s="39" t="s">
        <v>34</v>
      </c>
      <c r="C67" s="41" t="s">
        <v>38</v>
      </c>
      <c r="D67" s="41">
        <v>2658</v>
      </c>
      <c r="E67" s="41">
        <v>1724</v>
      </c>
      <c r="F67" s="41" t="s">
        <v>206</v>
      </c>
      <c r="G67" s="41">
        <v>270000</v>
      </c>
      <c r="H67" s="39">
        <f t="shared" si="36"/>
        <v>159000</v>
      </c>
      <c r="I67" s="39">
        <v>132500</v>
      </c>
      <c r="J67" s="39">
        <v>26500</v>
      </c>
      <c r="K67" s="41"/>
      <c r="L67" s="42">
        <v>106000</v>
      </c>
      <c r="M67" s="39">
        <v>26500</v>
      </c>
      <c r="N67" s="42">
        <f t="shared" si="37"/>
        <v>0</v>
      </c>
      <c r="O67" s="11"/>
      <c r="P67" s="29">
        <v>111000</v>
      </c>
    </row>
    <row r="68" spans="1:16" ht="27" customHeight="1">
      <c r="A68" s="55">
        <v>6</v>
      </c>
      <c r="B68" s="39" t="s">
        <v>34</v>
      </c>
      <c r="C68" s="41" t="s">
        <v>39</v>
      </c>
      <c r="D68" s="41">
        <v>1165</v>
      </c>
      <c r="E68" s="41">
        <v>747</v>
      </c>
      <c r="F68" s="41" t="s">
        <v>207</v>
      </c>
      <c r="G68" s="41">
        <v>260000</v>
      </c>
      <c r="H68" s="39">
        <f t="shared" si="36"/>
        <v>111500</v>
      </c>
      <c r="I68" s="39">
        <v>100000</v>
      </c>
      <c r="J68" s="39">
        <v>20000</v>
      </c>
      <c r="K68" s="41"/>
      <c r="L68" s="42">
        <v>80000</v>
      </c>
      <c r="M68" s="39">
        <v>11500</v>
      </c>
      <c r="N68" s="42">
        <f t="shared" si="37"/>
        <v>0</v>
      </c>
      <c r="O68" s="42">
        <v>30000</v>
      </c>
      <c r="P68" s="29">
        <v>118500</v>
      </c>
    </row>
    <row r="69" spans="1:16" ht="23.25" customHeight="1">
      <c r="A69" s="11">
        <v>7</v>
      </c>
      <c r="B69" s="39" t="s">
        <v>34</v>
      </c>
      <c r="C69" s="41" t="s">
        <v>40</v>
      </c>
      <c r="D69" s="41">
        <v>2179</v>
      </c>
      <c r="E69" s="41">
        <v>1374</v>
      </c>
      <c r="F69" s="41" t="s">
        <v>208</v>
      </c>
      <c r="G69" s="41">
        <v>210000</v>
      </c>
      <c r="H69" s="39">
        <f t="shared" si="36"/>
        <v>127300</v>
      </c>
      <c r="I69" s="39">
        <v>106100</v>
      </c>
      <c r="J69" s="39">
        <v>21200</v>
      </c>
      <c r="K69" s="41"/>
      <c r="L69" s="42">
        <v>84900</v>
      </c>
      <c r="M69" s="39">
        <v>21200</v>
      </c>
      <c r="N69" s="42">
        <f t="shared" si="37"/>
        <v>0</v>
      </c>
      <c r="O69" s="42">
        <v>82700</v>
      </c>
      <c r="P69" s="14"/>
    </row>
    <row r="70" spans="1:16" customFormat="1" ht="28.5" customHeight="1">
      <c r="A70" s="55">
        <v>8</v>
      </c>
      <c r="B70" s="12" t="s">
        <v>43</v>
      </c>
      <c r="C70" s="40" t="s">
        <v>46</v>
      </c>
      <c r="D70" s="40">
        <v>1828</v>
      </c>
      <c r="E70" s="40">
        <v>1300</v>
      </c>
      <c r="F70" s="40" t="s">
        <v>209</v>
      </c>
      <c r="G70" s="40">
        <v>350000</v>
      </c>
      <c r="H70" s="39">
        <f t="shared" si="36"/>
        <v>119700</v>
      </c>
      <c r="I70" s="40">
        <v>100000</v>
      </c>
      <c r="J70" s="40">
        <f t="shared" ref="J70" si="38">I70*0.2</f>
        <v>20000</v>
      </c>
      <c r="K70" s="40"/>
      <c r="L70" s="40">
        <f t="shared" ref="L70" si="39">I70*0.8</f>
        <v>80000</v>
      </c>
      <c r="M70" s="40">
        <v>19700</v>
      </c>
      <c r="N70" s="42">
        <f t="shared" si="37"/>
        <v>80300</v>
      </c>
      <c r="O70" s="40">
        <v>0</v>
      </c>
      <c r="P70" s="40">
        <v>150000</v>
      </c>
    </row>
    <row r="71" spans="1:16" customFormat="1" ht="18.75" customHeight="1">
      <c r="A71" s="55">
        <v>9</v>
      </c>
      <c r="B71" s="12" t="s">
        <v>43</v>
      </c>
      <c r="C71" s="40" t="s">
        <v>47</v>
      </c>
      <c r="D71" s="40">
        <v>1948</v>
      </c>
      <c r="E71" s="40">
        <v>1541</v>
      </c>
      <c r="F71" s="40" t="s">
        <v>210</v>
      </c>
      <c r="G71" s="40">
        <v>200000</v>
      </c>
      <c r="H71" s="39">
        <f t="shared" si="36"/>
        <v>137800</v>
      </c>
      <c r="I71" s="40">
        <v>114800</v>
      </c>
      <c r="J71" s="40">
        <v>23000</v>
      </c>
      <c r="K71" s="40"/>
      <c r="L71" s="40">
        <v>91800</v>
      </c>
      <c r="M71" s="40">
        <v>23000</v>
      </c>
      <c r="N71" s="42">
        <f t="shared" si="37"/>
        <v>62200</v>
      </c>
      <c r="O71" s="40">
        <v>0</v>
      </c>
      <c r="P71" s="40">
        <v>0</v>
      </c>
    </row>
    <row r="72" spans="1:16" ht="18" customHeight="1">
      <c r="A72" s="11">
        <v>10</v>
      </c>
      <c r="B72" s="40" t="s">
        <v>53</v>
      </c>
      <c r="C72" s="12" t="s">
        <v>59</v>
      </c>
      <c r="D72" s="12">
        <v>683</v>
      </c>
      <c r="E72" s="40">
        <v>397</v>
      </c>
      <c r="F72" s="12" t="s">
        <v>211</v>
      </c>
      <c r="G72" s="8">
        <v>120000</v>
      </c>
      <c r="H72" s="39">
        <f t="shared" si="36"/>
        <v>106200</v>
      </c>
      <c r="I72" s="12">
        <v>100000</v>
      </c>
      <c r="J72" s="12">
        <v>20000</v>
      </c>
      <c r="K72" s="12"/>
      <c r="L72" s="12">
        <v>80000</v>
      </c>
      <c r="M72" s="12">
        <v>6200</v>
      </c>
      <c r="N72" s="42">
        <f t="shared" si="37"/>
        <v>0</v>
      </c>
      <c r="O72" s="8"/>
      <c r="P72" s="8">
        <v>13800</v>
      </c>
    </row>
    <row r="73" spans="1:16" ht="18" customHeight="1">
      <c r="A73" s="55">
        <v>11</v>
      </c>
      <c r="B73" s="40" t="s">
        <v>53</v>
      </c>
      <c r="C73" s="12" t="s">
        <v>61</v>
      </c>
      <c r="D73" s="12">
        <v>1787</v>
      </c>
      <c r="E73" s="40">
        <v>1064</v>
      </c>
      <c r="F73" s="12" t="s">
        <v>62</v>
      </c>
      <c r="G73" s="8">
        <v>120000</v>
      </c>
      <c r="H73" s="39">
        <f t="shared" si="36"/>
        <v>116600</v>
      </c>
      <c r="I73" s="12">
        <v>100000</v>
      </c>
      <c r="J73" s="12">
        <v>20000</v>
      </c>
      <c r="K73" s="12"/>
      <c r="L73" s="12">
        <v>80000</v>
      </c>
      <c r="M73" s="12">
        <v>16600</v>
      </c>
      <c r="N73" s="42">
        <f t="shared" si="37"/>
        <v>0</v>
      </c>
      <c r="O73" s="8"/>
      <c r="P73" s="8">
        <v>3400</v>
      </c>
    </row>
    <row r="74" spans="1:16" ht="18" customHeight="1">
      <c r="A74" s="55">
        <v>12</v>
      </c>
      <c r="B74" s="40" t="s">
        <v>53</v>
      </c>
      <c r="C74" s="12" t="s">
        <v>60</v>
      </c>
      <c r="D74" s="12">
        <v>2939</v>
      </c>
      <c r="E74" s="40">
        <v>1795</v>
      </c>
      <c r="F74" s="12" t="s">
        <v>212</v>
      </c>
      <c r="G74" s="8">
        <v>250000</v>
      </c>
      <c r="H74" s="39">
        <f t="shared" si="36"/>
        <v>167300</v>
      </c>
      <c r="I74" s="12">
        <v>139400</v>
      </c>
      <c r="J74" s="12">
        <v>27900</v>
      </c>
      <c r="K74" s="12"/>
      <c r="L74" s="12">
        <v>111500</v>
      </c>
      <c r="M74" s="12">
        <v>27900</v>
      </c>
      <c r="N74" s="42">
        <f t="shared" si="37"/>
        <v>0</v>
      </c>
      <c r="O74" s="8"/>
      <c r="P74" s="8">
        <v>82700</v>
      </c>
    </row>
    <row r="75" spans="1:16" ht="18" customHeight="1">
      <c r="A75" s="11">
        <v>13</v>
      </c>
      <c r="B75" s="40" t="s">
        <v>53</v>
      </c>
      <c r="C75" s="12" t="s">
        <v>57</v>
      </c>
      <c r="D75" s="12">
        <v>1903</v>
      </c>
      <c r="E75" s="40">
        <v>1670</v>
      </c>
      <c r="F75" s="12" t="s">
        <v>58</v>
      </c>
      <c r="G75" s="8">
        <v>180000</v>
      </c>
      <c r="H75" s="39">
        <f t="shared" si="36"/>
        <v>147200</v>
      </c>
      <c r="I75" s="12">
        <v>122700</v>
      </c>
      <c r="J75" s="12">
        <v>24500</v>
      </c>
      <c r="K75" s="12"/>
      <c r="L75" s="12">
        <v>98200</v>
      </c>
      <c r="M75" s="12">
        <v>24500</v>
      </c>
      <c r="N75" s="42">
        <f t="shared" si="37"/>
        <v>12050</v>
      </c>
      <c r="O75" s="8"/>
      <c r="P75" s="8">
        <v>20750</v>
      </c>
    </row>
    <row r="76" spans="1:16" customFormat="1" ht="27" customHeight="1">
      <c r="A76" s="55">
        <v>14</v>
      </c>
      <c r="B76" s="39" t="s">
        <v>165</v>
      </c>
      <c r="C76" s="57" t="s">
        <v>254</v>
      </c>
      <c r="D76" s="14">
        <v>1378</v>
      </c>
      <c r="E76" s="13">
        <v>884</v>
      </c>
      <c r="F76" s="39" t="s">
        <v>213</v>
      </c>
      <c r="G76" s="57">
        <v>200000</v>
      </c>
      <c r="H76" s="39">
        <f t="shared" si="36"/>
        <v>113600</v>
      </c>
      <c r="I76" s="39">
        <v>100000</v>
      </c>
      <c r="J76" s="39">
        <v>20000</v>
      </c>
      <c r="K76" s="39"/>
      <c r="L76" s="39">
        <v>80000</v>
      </c>
      <c r="M76" s="39">
        <v>13600</v>
      </c>
      <c r="N76" s="42">
        <f t="shared" si="37"/>
        <v>86400</v>
      </c>
      <c r="O76" s="39"/>
      <c r="P76" s="39"/>
    </row>
    <row r="77" spans="1:16" customFormat="1" ht="21.75" customHeight="1">
      <c r="A77" s="55">
        <v>15</v>
      </c>
      <c r="B77" s="39" t="s">
        <v>165</v>
      </c>
      <c r="C77" s="57" t="s">
        <v>255</v>
      </c>
      <c r="D77" s="14">
        <v>898</v>
      </c>
      <c r="E77" s="13">
        <v>770</v>
      </c>
      <c r="F77" s="39" t="s">
        <v>214</v>
      </c>
      <c r="G77" s="57">
        <v>120000</v>
      </c>
      <c r="H77" s="39">
        <f t="shared" si="36"/>
        <v>111400</v>
      </c>
      <c r="I77" s="39">
        <v>100000</v>
      </c>
      <c r="J77" s="39">
        <v>20000</v>
      </c>
      <c r="K77" s="39"/>
      <c r="L77" s="39">
        <v>80000</v>
      </c>
      <c r="M77" s="39">
        <v>11400</v>
      </c>
      <c r="N77" s="42">
        <f t="shared" si="37"/>
        <v>8600</v>
      </c>
      <c r="O77" s="39"/>
      <c r="P77" s="39"/>
    </row>
    <row r="78" spans="1:16" customFormat="1" ht="20.25" customHeight="1">
      <c r="A78" s="11">
        <v>16</v>
      </c>
      <c r="B78" s="39" t="s">
        <v>165</v>
      </c>
      <c r="C78" s="57" t="s">
        <v>256</v>
      </c>
      <c r="D78" s="14">
        <v>1005</v>
      </c>
      <c r="E78" s="13">
        <v>608</v>
      </c>
      <c r="F78" s="39" t="s">
        <v>215</v>
      </c>
      <c r="G78" s="57">
        <v>230000</v>
      </c>
      <c r="H78" s="39">
        <f t="shared" si="36"/>
        <v>108800</v>
      </c>
      <c r="I78" s="39">
        <v>100000</v>
      </c>
      <c r="J78" s="39">
        <v>20000</v>
      </c>
      <c r="K78" s="39"/>
      <c r="L78" s="39">
        <v>80000</v>
      </c>
      <c r="M78" s="39">
        <v>8800</v>
      </c>
      <c r="N78" s="42">
        <f t="shared" si="37"/>
        <v>21200</v>
      </c>
      <c r="O78" s="39"/>
      <c r="P78" s="39">
        <v>100000</v>
      </c>
    </row>
    <row r="79" spans="1:16" customFormat="1" ht="20.25" customHeight="1">
      <c r="A79" s="55">
        <v>17</v>
      </c>
      <c r="B79" s="39" t="s">
        <v>165</v>
      </c>
      <c r="C79" s="57" t="s">
        <v>257</v>
      </c>
      <c r="D79" s="14">
        <v>3497</v>
      </c>
      <c r="E79" s="13">
        <v>3097</v>
      </c>
      <c r="F79" s="39" t="s">
        <v>216</v>
      </c>
      <c r="G79" s="57">
        <v>480000</v>
      </c>
      <c r="H79" s="39">
        <f t="shared" si="36"/>
        <v>249800</v>
      </c>
      <c r="I79" s="39">
        <v>204400</v>
      </c>
      <c r="J79" s="39">
        <v>40900</v>
      </c>
      <c r="K79" s="39"/>
      <c r="L79" s="39">
        <v>163500</v>
      </c>
      <c r="M79" s="39">
        <v>45400</v>
      </c>
      <c r="N79" s="42">
        <f t="shared" si="37"/>
        <v>230200</v>
      </c>
      <c r="O79" s="39"/>
      <c r="P79" s="39"/>
    </row>
    <row r="80" spans="1:16" customFormat="1" ht="20.25" customHeight="1">
      <c r="A80" s="55">
        <v>18</v>
      </c>
      <c r="B80" s="39" t="s">
        <v>165</v>
      </c>
      <c r="C80" s="57" t="s">
        <v>258</v>
      </c>
      <c r="D80" s="14">
        <v>2153</v>
      </c>
      <c r="E80" s="13">
        <v>1765</v>
      </c>
      <c r="F80" s="39" t="s">
        <v>217</v>
      </c>
      <c r="G80" s="57">
        <v>200000</v>
      </c>
      <c r="H80" s="39">
        <f t="shared" si="36"/>
        <v>157000</v>
      </c>
      <c r="I80" s="39">
        <v>130800</v>
      </c>
      <c r="J80" s="39">
        <v>26200</v>
      </c>
      <c r="K80" s="39"/>
      <c r="L80" s="39">
        <v>104600</v>
      </c>
      <c r="M80" s="39">
        <v>26200</v>
      </c>
      <c r="N80" s="42">
        <f t="shared" si="37"/>
        <v>43000</v>
      </c>
      <c r="O80" s="39"/>
      <c r="P80" s="39"/>
    </row>
    <row r="81" spans="1:16" customFormat="1" ht="19.5" customHeight="1">
      <c r="A81" s="11">
        <v>19</v>
      </c>
      <c r="B81" s="39" t="s">
        <v>165</v>
      </c>
      <c r="C81" s="57" t="s">
        <v>259</v>
      </c>
      <c r="D81" s="14">
        <v>1781</v>
      </c>
      <c r="E81" s="13">
        <v>1172</v>
      </c>
      <c r="F81" s="39" t="s">
        <v>218</v>
      </c>
      <c r="G81" s="57">
        <v>350000</v>
      </c>
      <c r="H81" s="39">
        <f t="shared" si="36"/>
        <v>118000</v>
      </c>
      <c r="I81" s="39">
        <v>100000</v>
      </c>
      <c r="J81" s="39">
        <v>20000</v>
      </c>
      <c r="K81" s="39"/>
      <c r="L81" s="39">
        <v>80000</v>
      </c>
      <c r="M81" s="39">
        <v>18000</v>
      </c>
      <c r="N81" s="42">
        <f t="shared" si="37"/>
        <v>82000</v>
      </c>
      <c r="O81" s="39"/>
      <c r="P81" s="39">
        <v>150000</v>
      </c>
    </row>
    <row r="82" spans="1:16">
      <c r="A82" s="55">
        <v>20</v>
      </c>
      <c r="B82" s="39" t="s">
        <v>63</v>
      </c>
      <c r="C82" s="57" t="s">
        <v>73</v>
      </c>
      <c r="D82" s="39">
        <v>791</v>
      </c>
      <c r="E82" s="39">
        <v>546</v>
      </c>
      <c r="F82" s="39" t="s">
        <v>74</v>
      </c>
      <c r="G82" s="42">
        <v>260000</v>
      </c>
      <c r="H82" s="42">
        <f t="shared" si="36"/>
        <v>108300</v>
      </c>
      <c r="I82" s="42">
        <v>100000</v>
      </c>
      <c r="J82" s="42">
        <v>20000</v>
      </c>
      <c r="K82" s="39"/>
      <c r="L82" s="42">
        <v>80000</v>
      </c>
      <c r="M82" s="41">
        <v>8300</v>
      </c>
      <c r="N82" s="42">
        <f>G82-H82-O82-P82</f>
        <v>50000</v>
      </c>
      <c r="O82" s="42"/>
      <c r="P82" s="42">
        <v>101700</v>
      </c>
    </row>
    <row r="83" spans="1:16" ht="24">
      <c r="A83" s="55">
        <v>21</v>
      </c>
      <c r="B83" s="39" t="s">
        <v>63</v>
      </c>
      <c r="C83" s="57" t="s">
        <v>65</v>
      </c>
      <c r="D83" s="39">
        <v>6281</v>
      </c>
      <c r="E83" s="39">
        <v>4681</v>
      </c>
      <c r="F83" s="39" t="s">
        <v>219</v>
      </c>
      <c r="G83" s="42">
        <v>450000</v>
      </c>
      <c r="H83" s="39">
        <f t="shared" si="36"/>
        <v>332000</v>
      </c>
      <c r="I83" s="42">
        <v>261600</v>
      </c>
      <c r="J83" s="42">
        <v>52300</v>
      </c>
      <c r="K83" s="39"/>
      <c r="L83" s="42">
        <v>209300</v>
      </c>
      <c r="M83" s="39">
        <v>70400</v>
      </c>
      <c r="N83" s="42">
        <f t="shared" ref="N83:N88" si="40">G83-H83-P83-O83</f>
        <v>118000</v>
      </c>
      <c r="O83" s="42"/>
      <c r="P83" s="42"/>
    </row>
    <row r="84" spans="1:16">
      <c r="A84" s="11">
        <v>22</v>
      </c>
      <c r="B84" s="39" t="s">
        <v>63</v>
      </c>
      <c r="C84" s="57" t="s">
        <v>68</v>
      </c>
      <c r="D84" s="39">
        <v>856</v>
      </c>
      <c r="E84" s="39">
        <v>573</v>
      </c>
      <c r="F84" s="39" t="s">
        <v>220</v>
      </c>
      <c r="G84" s="42">
        <v>120000</v>
      </c>
      <c r="H84" s="39">
        <f t="shared" si="36"/>
        <v>108800</v>
      </c>
      <c r="I84" s="42">
        <v>100000</v>
      </c>
      <c r="J84" s="42">
        <v>20000</v>
      </c>
      <c r="K84" s="39"/>
      <c r="L84" s="42">
        <v>80000</v>
      </c>
      <c r="M84" s="39">
        <v>8800</v>
      </c>
      <c r="N84" s="42">
        <f t="shared" si="40"/>
        <v>0</v>
      </c>
      <c r="O84" s="42">
        <v>11200</v>
      </c>
      <c r="P84" s="42"/>
    </row>
    <row r="85" spans="1:16">
      <c r="A85" s="55">
        <v>23</v>
      </c>
      <c r="B85" s="39" t="s">
        <v>63</v>
      </c>
      <c r="C85" s="57" t="s">
        <v>69</v>
      </c>
      <c r="D85" s="39">
        <v>1538</v>
      </c>
      <c r="E85" s="39">
        <v>1114</v>
      </c>
      <c r="F85" s="39" t="s">
        <v>70</v>
      </c>
      <c r="G85" s="42">
        <v>130000</v>
      </c>
      <c r="H85" s="39">
        <f t="shared" si="36"/>
        <v>116800</v>
      </c>
      <c r="I85" s="42">
        <v>100000</v>
      </c>
      <c r="J85" s="42">
        <v>20000</v>
      </c>
      <c r="K85" s="39"/>
      <c r="L85" s="42">
        <v>80000</v>
      </c>
      <c r="M85" s="39">
        <v>16800</v>
      </c>
      <c r="N85" s="42">
        <f t="shared" si="40"/>
        <v>13200</v>
      </c>
      <c r="O85" s="42"/>
      <c r="P85" s="42"/>
    </row>
    <row r="86" spans="1:16" ht="24">
      <c r="A86" s="55">
        <v>24</v>
      </c>
      <c r="B86" s="39" t="s">
        <v>63</v>
      </c>
      <c r="C86" s="57" t="s">
        <v>71</v>
      </c>
      <c r="D86" s="39">
        <v>739</v>
      </c>
      <c r="E86" s="39">
        <v>551</v>
      </c>
      <c r="F86" s="39" t="s">
        <v>72</v>
      </c>
      <c r="G86" s="42">
        <v>120000</v>
      </c>
      <c r="H86" s="39">
        <f t="shared" si="36"/>
        <v>108300</v>
      </c>
      <c r="I86" s="42">
        <v>100000</v>
      </c>
      <c r="J86" s="42">
        <v>20000</v>
      </c>
      <c r="K86" s="39"/>
      <c r="L86" s="42">
        <v>80000</v>
      </c>
      <c r="M86" s="39">
        <v>8300</v>
      </c>
      <c r="N86" s="42">
        <f t="shared" si="40"/>
        <v>0</v>
      </c>
      <c r="O86" s="42"/>
      <c r="P86" s="42">
        <v>11700</v>
      </c>
    </row>
    <row r="87" spans="1:16">
      <c r="A87" s="11">
        <v>25</v>
      </c>
      <c r="B87" s="40" t="s">
        <v>76</v>
      </c>
      <c r="C87" s="12" t="s">
        <v>77</v>
      </c>
      <c r="D87" s="12">
        <v>3109</v>
      </c>
      <c r="E87" s="12">
        <v>2305</v>
      </c>
      <c r="F87" s="12" t="s">
        <v>221</v>
      </c>
      <c r="G87" s="12">
        <v>280000</v>
      </c>
      <c r="H87" s="39">
        <f t="shared" si="36"/>
        <v>190700</v>
      </c>
      <c r="I87" s="8">
        <v>156000</v>
      </c>
      <c r="J87" s="12">
        <v>31200</v>
      </c>
      <c r="K87" s="12"/>
      <c r="L87" s="8">
        <v>124800</v>
      </c>
      <c r="M87" s="12">
        <v>34700</v>
      </c>
      <c r="N87" s="42">
        <f t="shared" si="40"/>
        <v>39300</v>
      </c>
      <c r="O87" s="8">
        <v>50000</v>
      </c>
      <c r="P87" s="12">
        <v>0</v>
      </c>
    </row>
    <row r="88" spans="1:16" ht="24">
      <c r="A88" s="55">
        <v>26</v>
      </c>
      <c r="B88" s="40" t="s">
        <v>76</v>
      </c>
      <c r="C88" s="12" t="s">
        <v>78</v>
      </c>
      <c r="D88" s="12">
        <v>2508</v>
      </c>
      <c r="E88" s="12">
        <v>1500</v>
      </c>
      <c r="F88" s="12" t="s">
        <v>222</v>
      </c>
      <c r="G88" s="12">
        <v>256000</v>
      </c>
      <c r="H88" s="39">
        <f t="shared" si="36"/>
        <v>140300</v>
      </c>
      <c r="I88" s="8">
        <v>116900</v>
      </c>
      <c r="J88" s="12">
        <v>23400</v>
      </c>
      <c r="K88" s="12"/>
      <c r="L88" s="8">
        <v>93500</v>
      </c>
      <c r="M88" s="12">
        <v>23400</v>
      </c>
      <c r="N88" s="42">
        <f t="shared" si="40"/>
        <v>65700</v>
      </c>
      <c r="O88" s="8"/>
      <c r="P88" s="12">
        <v>50000</v>
      </c>
    </row>
    <row r="89" spans="1:16">
      <c r="A89" s="55">
        <v>27</v>
      </c>
      <c r="B89" s="40" t="s">
        <v>76</v>
      </c>
      <c r="C89" s="12" t="s">
        <v>79</v>
      </c>
      <c r="D89" s="12">
        <v>2466</v>
      </c>
      <c r="E89" s="12">
        <v>1633</v>
      </c>
      <c r="F89" s="12" t="s">
        <v>223</v>
      </c>
      <c r="G89" s="12">
        <f>H89+N89+O89+P89</f>
        <v>154528</v>
      </c>
      <c r="H89" s="39">
        <f t="shared" si="36"/>
        <v>150100</v>
      </c>
      <c r="I89" s="8">
        <v>125100</v>
      </c>
      <c r="J89" s="12">
        <v>25000</v>
      </c>
      <c r="K89" s="12"/>
      <c r="L89" s="8">
        <v>100100</v>
      </c>
      <c r="M89" s="8">
        <v>25000</v>
      </c>
      <c r="N89" s="42">
        <v>4428</v>
      </c>
      <c r="O89" s="8"/>
      <c r="P89" s="12"/>
    </row>
    <row r="90" spans="1:16" ht="21" customHeight="1">
      <c r="A90" s="11">
        <v>28</v>
      </c>
      <c r="B90" s="40" t="s">
        <v>76</v>
      </c>
      <c r="C90" s="12" t="s">
        <v>81</v>
      </c>
      <c r="D90" s="12">
        <v>1946</v>
      </c>
      <c r="E90" s="12">
        <v>1370</v>
      </c>
      <c r="F90" s="12" t="s">
        <v>82</v>
      </c>
      <c r="G90" s="12">
        <v>270000</v>
      </c>
      <c r="H90" s="39">
        <f t="shared" si="36"/>
        <v>124700</v>
      </c>
      <c r="I90" s="8">
        <v>103900</v>
      </c>
      <c r="J90" s="12">
        <v>20800</v>
      </c>
      <c r="K90" s="12"/>
      <c r="L90" s="8">
        <v>83100</v>
      </c>
      <c r="M90" s="8">
        <v>20800</v>
      </c>
      <c r="N90" s="42">
        <f t="shared" ref="N90:N95" si="41">G90-H90-P90-O90</f>
        <v>145300</v>
      </c>
      <c r="O90" s="8"/>
      <c r="P90" s="8"/>
    </row>
    <row r="91" spans="1:16" ht="28.5" customHeight="1">
      <c r="A91" s="55">
        <v>29</v>
      </c>
      <c r="B91" s="12" t="s">
        <v>85</v>
      </c>
      <c r="C91" s="12" t="s">
        <v>87</v>
      </c>
      <c r="D91" s="12">
        <v>5721</v>
      </c>
      <c r="E91" s="12">
        <v>3420</v>
      </c>
      <c r="F91" s="12" t="s">
        <v>224</v>
      </c>
      <c r="G91" s="12">
        <v>600000</v>
      </c>
      <c r="H91" s="39">
        <f t="shared" si="36"/>
        <v>293300</v>
      </c>
      <c r="I91" s="8">
        <f>SUM(J91+L91)</f>
        <v>240000</v>
      </c>
      <c r="J91" s="12">
        <v>48000</v>
      </c>
      <c r="K91" s="12"/>
      <c r="L91" s="8">
        <v>192000</v>
      </c>
      <c r="M91" s="12">
        <v>53300</v>
      </c>
      <c r="N91" s="42">
        <f t="shared" si="41"/>
        <v>306700</v>
      </c>
      <c r="O91" s="8"/>
      <c r="P91" s="8"/>
    </row>
    <row r="92" spans="1:16" ht="23.25" customHeight="1">
      <c r="A92" s="55">
        <v>30</v>
      </c>
      <c r="B92" s="12" t="s">
        <v>85</v>
      </c>
      <c r="C92" s="12" t="s">
        <v>90</v>
      </c>
      <c r="D92" s="12">
        <v>2035</v>
      </c>
      <c r="E92" s="12">
        <v>1370</v>
      </c>
      <c r="F92" s="12" t="s">
        <v>225</v>
      </c>
      <c r="G92" s="12">
        <v>170000</v>
      </c>
      <c r="H92" s="39">
        <f t="shared" si="36"/>
        <v>125600</v>
      </c>
      <c r="I92" s="8">
        <v>104700</v>
      </c>
      <c r="J92" s="12">
        <v>20900</v>
      </c>
      <c r="K92" s="12"/>
      <c r="L92" s="8">
        <v>83800</v>
      </c>
      <c r="M92" s="12">
        <v>20900</v>
      </c>
      <c r="N92" s="42">
        <f t="shared" si="41"/>
        <v>44400</v>
      </c>
      <c r="O92" s="8"/>
      <c r="P92" s="12"/>
    </row>
    <row r="93" spans="1:16" ht="21.75" customHeight="1">
      <c r="A93" s="11">
        <v>31</v>
      </c>
      <c r="B93" s="12" t="s">
        <v>85</v>
      </c>
      <c r="C93" s="12" t="s">
        <v>91</v>
      </c>
      <c r="D93" s="12">
        <v>1052</v>
      </c>
      <c r="E93" s="12">
        <v>597</v>
      </c>
      <c r="F93" s="12" t="s">
        <v>226</v>
      </c>
      <c r="G93" s="12">
        <v>150000</v>
      </c>
      <c r="H93" s="39">
        <f t="shared" si="36"/>
        <v>109400</v>
      </c>
      <c r="I93" s="8">
        <v>100000</v>
      </c>
      <c r="J93" s="12">
        <v>20000</v>
      </c>
      <c r="K93" s="12"/>
      <c r="L93" s="8">
        <v>80000</v>
      </c>
      <c r="M93" s="12">
        <v>9400</v>
      </c>
      <c r="N93" s="42">
        <f t="shared" si="41"/>
        <v>40600</v>
      </c>
      <c r="O93" s="40"/>
      <c r="P93" s="40"/>
    </row>
    <row r="94" spans="1:16" ht="20.25" customHeight="1">
      <c r="A94" s="55">
        <v>32</v>
      </c>
      <c r="B94" s="12" t="s">
        <v>85</v>
      </c>
      <c r="C94" s="12" t="s">
        <v>92</v>
      </c>
      <c r="D94" s="12">
        <v>1452</v>
      </c>
      <c r="E94" s="12">
        <v>951</v>
      </c>
      <c r="F94" s="12" t="s">
        <v>227</v>
      </c>
      <c r="G94" s="12">
        <v>150000</v>
      </c>
      <c r="H94" s="39">
        <f t="shared" si="36"/>
        <v>114600</v>
      </c>
      <c r="I94" s="8">
        <v>100000</v>
      </c>
      <c r="J94" s="12">
        <v>20000</v>
      </c>
      <c r="K94" s="12"/>
      <c r="L94" s="8">
        <v>80000</v>
      </c>
      <c r="M94" s="12">
        <v>14600</v>
      </c>
      <c r="N94" s="42">
        <f t="shared" si="41"/>
        <v>35400</v>
      </c>
      <c r="O94" s="40"/>
      <c r="P94" s="40"/>
    </row>
    <row r="95" spans="1:16" ht="29.25" customHeight="1">
      <c r="A95" s="55">
        <v>33</v>
      </c>
      <c r="B95" s="12" t="s">
        <v>85</v>
      </c>
      <c r="C95" s="12" t="s">
        <v>93</v>
      </c>
      <c r="D95" s="12">
        <v>769</v>
      </c>
      <c r="E95" s="12">
        <v>443</v>
      </c>
      <c r="F95" s="12" t="s">
        <v>228</v>
      </c>
      <c r="G95" s="12">
        <v>300000</v>
      </c>
      <c r="H95" s="39">
        <f t="shared" si="36"/>
        <v>107000</v>
      </c>
      <c r="I95" s="8">
        <v>100000</v>
      </c>
      <c r="J95" s="12">
        <v>20000</v>
      </c>
      <c r="K95" s="12"/>
      <c r="L95" s="8">
        <v>80000</v>
      </c>
      <c r="M95" s="12">
        <v>7000</v>
      </c>
      <c r="N95" s="42">
        <f t="shared" si="41"/>
        <v>193000</v>
      </c>
      <c r="O95" s="40"/>
      <c r="P95" s="40"/>
    </row>
    <row r="96" spans="1:16">
      <c r="A96" s="11">
        <v>34</v>
      </c>
      <c r="B96" s="16" t="s">
        <v>94</v>
      </c>
      <c r="C96" s="20" t="s">
        <v>96</v>
      </c>
      <c r="D96" s="21">
        <v>1171</v>
      </c>
      <c r="E96" s="21">
        <v>927</v>
      </c>
      <c r="F96" s="22" t="s">
        <v>229</v>
      </c>
      <c r="G96" s="18">
        <f t="shared" ref="G96:G102" si="42">H96+N96+O96+P96</f>
        <v>280000</v>
      </c>
      <c r="H96" s="39">
        <f t="shared" si="36"/>
        <v>113800</v>
      </c>
      <c r="I96" s="18">
        <v>100000</v>
      </c>
      <c r="J96" s="31">
        <f t="shared" ref="J96:J98" si="43">I96*20%</f>
        <v>20000</v>
      </c>
      <c r="K96" s="23"/>
      <c r="L96" s="31">
        <f t="shared" ref="L96:L98" si="44">I96*80%</f>
        <v>80000</v>
      </c>
      <c r="M96" s="23">
        <v>13800</v>
      </c>
      <c r="N96" s="42">
        <v>166200</v>
      </c>
      <c r="O96" s="23">
        <v>0</v>
      </c>
      <c r="P96" s="23">
        <v>0</v>
      </c>
    </row>
    <row r="97" spans="1:16">
      <c r="A97" s="55">
        <v>35</v>
      </c>
      <c r="B97" s="16" t="s">
        <v>94</v>
      </c>
      <c r="C97" s="24" t="s">
        <v>99</v>
      </c>
      <c r="D97" s="14">
        <v>1610</v>
      </c>
      <c r="E97" s="14">
        <v>980</v>
      </c>
      <c r="F97" s="24" t="s">
        <v>230</v>
      </c>
      <c r="G97" s="18">
        <f t="shared" si="42"/>
        <v>400000</v>
      </c>
      <c r="H97" s="39">
        <f t="shared" si="36"/>
        <v>115200</v>
      </c>
      <c r="I97" s="18">
        <v>100000</v>
      </c>
      <c r="J97" s="31">
        <f t="shared" si="43"/>
        <v>20000</v>
      </c>
      <c r="K97" s="32"/>
      <c r="L97" s="31">
        <f t="shared" si="44"/>
        <v>80000</v>
      </c>
      <c r="M97" s="32">
        <v>15200</v>
      </c>
      <c r="N97" s="42">
        <v>284800</v>
      </c>
      <c r="O97" s="32"/>
      <c r="P97" s="32"/>
    </row>
    <row r="98" spans="1:16">
      <c r="A98" s="55">
        <v>36</v>
      </c>
      <c r="B98" s="16" t="s">
        <v>94</v>
      </c>
      <c r="C98" s="40" t="s">
        <v>100</v>
      </c>
      <c r="D98" s="14">
        <v>2615</v>
      </c>
      <c r="E98" s="14">
        <v>1980</v>
      </c>
      <c r="F98" s="40" t="s">
        <v>231</v>
      </c>
      <c r="G98" s="18">
        <f t="shared" si="42"/>
        <v>300000</v>
      </c>
      <c r="H98" s="39">
        <f t="shared" si="36"/>
        <v>178200</v>
      </c>
      <c r="I98" s="18">
        <v>148500</v>
      </c>
      <c r="J98" s="31">
        <f t="shared" si="43"/>
        <v>29700</v>
      </c>
      <c r="K98" s="32"/>
      <c r="L98" s="31">
        <f t="shared" si="44"/>
        <v>118800</v>
      </c>
      <c r="M98" s="32">
        <v>29700</v>
      </c>
      <c r="N98" s="42">
        <v>71800</v>
      </c>
      <c r="O98" s="32">
        <v>50000</v>
      </c>
      <c r="P98" s="32"/>
    </row>
    <row r="99" spans="1:16" ht="24">
      <c r="A99" s="11">
        <v>37</v>
      </c>
      <c r="B99" s="16" t="s">
        <v>94</v>
      </c>
      <c r="C99" s="40" t="s">
        <v>103</v>
      </c>
      <c r="D99" s="14">
        <v>5138</v>
      </c>
      <c r="E99" s="14">
        <v>2822</v>
      </c>
      <c r="F99" s="40" t="s">
        <v>232</v>
      </c>
      <c r="G99" s="18">
        <f t="shared" si="42"/>
        <v>680000</v>
      </c>
      <c r="H99" s="39">
        <f t="shared" si="36"/>
        <v>245900</v>
      </c>
      <c r="I99" s="18">
        <v>201200</v>
      </c>
      <c r="J99" s="31">
        <v>40200</v>
      </c>
      <c r="K99" s="32"/>
      <c r="L99" s="31">
        <v>161000</v>
      </c>
      <c r="M99" s="32">
        <v>44700</v>
      </c>
      <c r="N99" s="42">
        <v>434100</v>
      </c>
      <c r="O99" s="32"/>
      <c r="P99" s="32"/>
    </row>
    <row r="100" spans="1:16" ht="22.5" customHeight="1">
      <c r="A100" s="55">
        <v>38</v>
      </c>
      <c r="B100" s="16" t="s">
        <v>94</v>
      </c>
      <c r="C100" s="16" t="s">
        <v>104</v>
      </c>
      <c r="D100" s="30">
        <v>927</v>
      </c>
      <c r="E100" s="30">
        <v>700</v>
      </c>
      <c r="F100" s="17" t="s">
        <v>233</v>
      </c>
      <c r="G100" s="18">
        <f t="shared" si="42"/>
        <v>200000</v>
      </c>
      <c r="H100" s="39">
        <f t="shared" si="36"/>
        <v>110500</v>
      </c>
      <c r="I100" s="18">
        <v>100000</v>
      </c>
      <c r="J100" s="31">
        <f>I100*20%</f>
        <v>20000</v>
      </c>
      <c r="K100" s="31"/>
      <c r="L100" s="31">
        <f>I100*80%</f>
        <v>80000</v>
      </c>
      <c r="M100" s="31">
        <v>10500</v>
      </c>
      <c r="N100" s="42">
        <v>89500</v>
      </c>
      <c r="O100" s="31"/>
      <c r="P100" s="31"/>
    </row>
    <row r="101" spans="1:16">
      <c r="A101" s="55">
        <v>39</v>
      </c>
      <c r="B101" s="16" t="s">
        <v>94</v>
      </c>
      <c r="C101" s="40" t="s">
        <v>105</v>
      </c>
      <c r="D101" s="14">
        <v>2123</v>
      </c>
      <c r="E101" s="14">
        <v>1570</v>
      </c>
      <c r="F101" s="40" t="s">
        <v>234</v>
      </c>
      <c r="G101" s="18">
        <f t="shared" si="42"/>
        <v>400000</v>
      </c>
      <c r="H101" s="39">
        <f t="shared" si="36"/>
        <v>141800</v>
      </c>
      <c r="I101" s="18">
        <v>118200</v>
      </c>
      <c r="J101" s="31">
        <v>23600</v>
      </c>
      <c r="K101" s="32"/>
      <c r="L101" s="31">
        <v>94600</v>
      </c>
      <c r="M101" s="32">
        <v>23600</v>
      </c>
      <c r="N101" s="42">
        <v>258200</v>
      </c>
      <c r="O101" s="32"/>
      <c r="P101" s="32"/>
    </row>
    <row r="102" spans="1:16">
      <c r="A102" s="11">
        <v>40</v>
      </c>
      <c r="B102" s="16" t="s">
        <v>94</v>
      </c>
      <c r="C102" s="40" t="s">
        <v>107</v>
      </c>
      <c r="D102" s="14">
        <v>1388</v>
      </c>
      <c r="E102" s="14">
        <v>905</v>
      </c>
      <c r="F102" s="40" t="s">
        <v>108</v>
      </c>
      <c r="G102" s="18">
        <f t="shared" si="42"/>
        <v>190000</v>
      </c>
      <c r="H102" s="39">
        <f t="shared" si="36"/>
        <v>113900</v>
      </c>
      <c r="I102" s="18">
        <v>100000</v>
      </c>
      <c r="J102" s="31">
        <f>I102*20%</f>
        <v>20000</v>
      </c>
      <c r="K102" s="32"/>
      <c r="L102" s="31">
        <f>I102*80%</f>
        <v>80000</v>
      </c>
      <c r="M102" s="32">
        <v>13900</v>
      </c>
      <c r="N102" s="42">
        <v>76100</v>
      </c>
      <c r="O102" s="32"/>
      <c r="P102" s="32"/>
    </row>
    <row r="103" spans="1:16" ht="24">
      <c r="A103" s="55">
        <v>41</v>
      </c>
      <c r="B103" s="12" t="s">
        <v>109</v>
      </c>
      <c r="C103" s="12" t="s">
        <v>114</v>
      </c>
      <c r="D103" s="12">
        <v>2042</v>
      </c>
      <c r="E103" s="12">
        <v>1085</v>
      </c>
      <c r="F103" s="12" t="s">
        <v>235</v>
      </c>
      <c r="G103" s="12">
        <v>485000</v>
      </c>
      <c r="H103" s="39">
        <f t="shared" si="36"/>
        <v>117300</v>
      </c>
      <c r="I103" s="8">
        <v>100000</v>
      </c>
      <c r="J103" s="12">
        <f t="shared" ref="J103" si="45">I103*0.2</f>
        <v>20000</v>
      </c>
      <c r="K103" s="12"/>
      <c r="L103" s="8">
        <f t="shared" ref="L103" si="46">I103*0.8</f>
        <v>80000</v>
      </c>
      <c r="M103" s="12">
        <v>17300</v>
      </c>
      <c r="N103" s="42">
        <f>G103-H103-P103-O103</f>
        <v>367700</v>
      </c>
      <c r="O103" s="12"/>
      <c r="P103" s="12"/>
    </row>
    <row r="104" spans="1:16" ht="28.5" customHeight="1">
      <c r="A104" s="55">
        <v>42</v>
      </c>
      <c r="B104" s="12" t="s">
        <v>109</v>
      </c>
      <c r="C104" s="57" t="s">
        <v>115</v>
      </c>
      <c r="D104" s="39">
        <v>1817</v>
      </c>
      <c r="E104" s="39">
        <v>950</v>
      </c>
      <c r="F104" s="39" t="s">
        <v>162</v>
      </c>
      <c r="G104" s="57">
        <v>200000</v>
      </c>
      <c r="H104" s="39">
        <f t="shared" si="36"/>
        <v>115200</v>
      </c>
      <c r="I104" s="42">
        <v>100000</v>
      </c>
      <c r="J104" s="39">
        <v>20000</v>
      </c>
      <c r="K104" s="39"/>
      <c r="L104" s="42">
        <v>80000</v>
      </c>
      <c r="M104" s="39">
        <v>15200</v>
      </c>
      <c r="N104" s="42">
        <f>G104-H104-P104-O104</f>
        <v>84800</v>
      </c>
      <c r="O104" s="39"/>
      <c r="P104" s="39"/>
    </row>
    <row r="105" spans="1:16" ht="28.5" customHeight="1">
      <c r="A105" s="11">
        <v>43</v>
      </c>
      <c r="B105" s="12" t="s">
        <v>109</v>
      </c>
      <c r="C105" s="12" t="s">
        <v>110</v>
      </c>
      <c r="D105" s="12">
        <v>3198</v>
      </c>
      <c r="E105" s="12">
        <v>1198</v>
      </c>
      <c r="F105" s="12" t="s">
        <v>111</v>
      </c>
      <c r="G105" s="12">
        <v>165000</v>
      </c>
      <c r="H105" s="12">
        <f t="shared" si="36"/>
        <v>120700</v>
      </c>
      <c r="I105" s="8">
        <v>100000</v>
      </c>
      <c r="J105" s="12">
        <v>20000</v>
      </c>
      <c r="K105" s="12"/>
      <c r="L105" s="8">
        <v>80000</v>
      </c>
      <c r="M105" s="12">
        <v>20700</v>
      </c>
      <c r="N105" s="12">
        <v>44300</v>
      </c>
      <c r="O105" s="8"/>
      <c r="P105" s="12"/>
    </row>
    <row r="106" spans="1:16" ht="36">
      <c r="A106" s="55">
        <v>44</v>
      </c>
      <c r="B106" s="26" t="s">
        <v>197</v>
      </c>
      <c r="C106" s="26" t="s">
        <v>117</v>
      </c>
      <c r="D106" s="25">
        <v>1532</v>
      </c>
      <c r="E106" s="25">
        <v>1092</v>
      </c>
      <c r="F106" s="26" t="s">
        <v>118</v>
      </c>
      <c r="G106" s="25">
        <v>386000</v>
      </c>
      <c r="H106" s="39">
        <f t="shared" si="36"/>
        <v>116500</v>
      </c>
      <c r="I106" s="27">
        <v>100000</v>
      </c>
      <c r="J106" s="25">
        <v>20000</v>
      </c>
      <c r="K106" s="25"/>
      <c r="L106" s="27">
        <v>80000</v>
      </c>
      <c r="M106" s="25">
        <v>16500</v>
      </c>
      <c r="N106" s="42">
        <f t="shared" ref="N106:N121" si="47">G106-H106-P106-O106</f>
        <v>269500</v>
      </c>
      <c r="O106" s="27"/>
      <c r="P106" s="25"/>
    </row>
    <row r="107" spans="1:16" ht="24">
      <c r="A107" s="55">
        <v>45</v>
      </c>
      <c r="B107" s="26" t="s">
        <v>197</v>
      </c>
      <c r="C107" s="40" t="s">
        <v>119</v>
      </c>
      <c r="D107" s="40">
        <v>1112</v>
      </c>
      <c r="E107" s="40">
        <v>849</v>
      </c>
      <c r="F107" s="40" t="s">
        <v>236</v>
      </c>
      <c r="G107" s="40">
        <v>118000</v>
      </c>
      <c r="H107" s="39">
        <f t="shared" si="36"/>
        <v>112700</v>
      </c>
      <c r="I107" s="40">
        <v>100000</v>
      </c>
      <c r="J107" s="40">
        <v>20000</v>
      </c>
      <c r="K107" s="40"/>
      <c r="L107" s="40">
        <v>80000</v>
      </c>
      <c r="M107" s="40">
        <v>12700</v>
      </c>
      <c r="N107" s="42">
        <f t="shared" si="47"/>
        <v>5300</v>
      </c>
      <c r="O107" s="40"/>
      <c r="P107" s="40"/>
    </row>
    <row r="108" spans="1:16">
      <c r="A108" s="11">
        <v>46</v>
      </c>
      <c r="B108" s="39" t="s">
        <v>120</v>
      </c>
      <c r="C108" s="40" t="s">
        <v>124</v>
      </c>
      <c r="D108" s="40">
        <v>3400</v>
      </c>
      <c r="E108" s="40">
        <v>2124</v>
      </c>
      <c r="F108" s="40" t="s">
        <v>237</v>
      </c>
      <c r="G108" s="33">
        <v>282800</v>
      </c>
      <c r="H108" s="39">
        <f t="shared" si="36"/>
        <v>180800</v>
      </c>
      <c r="I108" s="33">
        <v>147900</v>
      </c>
      <c r="J108" s="33">
        <v>29600</v>
      </c>
      <c r="K108" s="40"/>
      <c r="L108" s="33">
        <v>118300</v>
      </c>
      <c r="M108" s="33">
        <v>32900</v>
      </c>
      <c r="N108" s="42">
        <f t="shared" si="47"/>
        <v>52000</v>
      </c>
      <c r="O108" s="33"/>
      <c r="P108" s="33">
        <v>50000</v>
      </c>
    </row>
    <row r="109" spans="1:16">
      <c r="A109" s="55">
        <v>47</v>
      </c>
      <c r="B109" s="39" t="s">
        <v>120</v>
      </c>
      <c r="C109" s="40" t="s">
        <v>125</v>
      </c>
      <c r="D109" s="40">
        <v>2576</v>
      </c>
      <c r="E109" s="40">
        <v>1791</v>
      </c>
      <c r="F109" s="40" t="s">
        <v>238</v>
      </c>
      <c r="G109" s="33">
        <v>350000</v>
      </c>
      <c r="H109" s="39">
        <f t="shared" si="36"/>
        <v>163300</v>
      </c>
      <c r="I109" s="33">
        <v>136100</v>
      </c>
      <c r="J109" s="33">
        <v>27200</v>
      </c>
      <c r="K109" s="40"/>
      <c r="L109" s="33">
        <v>108900</v>
      </c>
      <c r="M109" s="33">
        <v>27200</v>
      </c>
      <c r="N109" s="42">
        <f t="shared" si="47"/>
        <v>186700</v>
      </c>
      <c r="O109" s="33"/>
      <c r="P109" s="33"/>
    </row>
    <row r="110" spans="1:16" ht="24">
      <c r="A110" s="55">
        <v>48</v>
      </c>
      <c r="B110" s="39" t="s">
        <v>120</v>
      </c>
      <c r="C110" s="40" t="s">
        <v>126</v>
      </c>
      <c r="D110" s="40">
        <v>5121</v>
      </c>
      <c r="E110" s="40">
        <v>3181</v>
      </c>
      <c r="F110" s="40" t="s">
        <v>239</v>
      </c>
      <c r="G110" s="33">
        <v>360000</v>
      </c>
      <c r="H110" s="39">
        <f t="shared" si="36"/>
        <v>271000</v>
      </c>
      <c r="I110" s="33">
        <v>221700</v>
      </c>
      <c r="J110" s="33">
        <v>44300</v>
      </c>
      <c r="K110" s="40"/>
      <c r="L110" s="33">
        <v>177400</v>
      </c>
      <c r="M110" s="33">
        <v>49300</v>
      </c>
      <c r="N110" s="42">
        <f t="shared" si="47"/>
        <v>89000</v>
      </c>
      <c r="O110" s="33"/>
      <c r="P110" s="33"/>
    </row>
    <row r="111" spans="1:16">
      <c r="A111" s="11">
        <v>49</v>
      </c>
      <c r="B111" s="48" t="s">
        <v>120</v>
      </c>
      <c r="C111" s="57" t="s">
        <v>260</v>
      </c>
      <c r="D111" s="48">
        <v>1726</v>
      </c>
      <c r="E111" s="48">
        <v>1102</v>
      </c>
      <c r="F111" s="48" t="s">
        <v>242</v>
      </c>
      <c r="G111" s="57">
        <v>350000</v>
      </c>
      <c r="H111" s="48">
        <f t="shared" si="36"/>
        <v>117000</v>
      </c>
      <c r="I111" s="48">
        <v>100000</v>
      </c>
      <c r="J111" s="48">
        <v>20000</v>
      </c>
      <c r="K111" s="48"/>
      <c r="L111" s="48">
        <v>80000</v>
      </c>
      <c r="M111" s="48">
        <v>17000</v>
      </c>
      <c r="N111" s="42">
        <f t="shared" si="47"/>
        <v>233000</v>
      </c>
      <c r="O111" s="48"/>
      <c r="P111" s="48"/>
    </row>
    <row r="112" spans="1:16" ht="21" customHeight="1">
      <c r="A112" s="55">
        <v>50</v>
      </c>
      <c r="B112" s="12" t="s">
        <v>127</v>
      </c>
      <c r="C112" s="12" t="s">
        <v>128</v>
      </c>
      <c r="D112" s="28">
        <v>3229</v>
      </c>
      <c r="E112" s="28">
        <v>2370</v>
      </c>
      <c r="F112" s="28" t="s">
        <v>129</v>
      </c>
      <c r="G112" s="28">
        <v>500000</v>
      </c>
      <c r="H112" s="39">
        <f t="shared" si="36"/>
        <v>196400</v>
      </c>
      <c r="I112" s="28">
        <v>160700</v>
      </c>
      <c r="J112" s="28">
        <v>32100</v>
      </c>
      <c r="K112" s="28"/>
      <c r="L112" s="28">
        <v>128600</v>
      </c>
      <c r="M112" s="28">
        <v>35700</v>
      </c>
      <c r="N112" s="42">
        <f t="shared" si="47"/>
        <v>303600</v>
      </c>
      <c r="O112" s="8"/>
      <c r="P112" s="8"/>
    </row>
    <row r="113" spans="1:16" ht="24">
      <c r="A113" s="55">
        <v>51</v>
      </c>
      <c r="B113" s="12" t="s">
        <v>127</v>
      </c>
      <c r="C113" s="12" t="s">
        <v>132</v>
      </c>
      <c r="D113" s="28">
        <v>2077</v>
      </c>
      <c r="E113" s="28">
        <v>1443</v>
      </c>
      <c r="F113" s="28" t="s">
        <v>240</v>
      </c>
      <c r="G113" s="28">
        <v>470000</v>
      </c>
      <c r="H113" s="39">
        <f t="shared" si="36"/>
        <v>131600</v>
      </c>
      <c r="I113" s="28">
        <v>109700</v>
      </c>
      <c r="J113" s="28">
        <v>21900</v>
      </c>
      <c r="K113" s="28"/>
      <c r="L113" s="28">
        <v>87800</v>
      </c>
      <c r="M113" s="28">
        <v>21900</v>
      </c>
      <c r="N113" s="42">
        <f t="shared" si="47"/>
        <v>338400</v>
      </c>
      <c r="O113" s="28"/>
      <c r="P113" s="28"/>
    </row>
    <row r="114" spans="1:16">
      <c r="A114" s="11">
        <v>52</v>
      </c>
      <c r="B114" s="12" t="s">
        <v>127</v>
      </c>
      <c r="C114" s="12" t="s">
        <v>134</v>
      </c>
      <c r="D114" s="28">
        <v>573</v>
      </c>
      <c r="E114" s="28">
        <v>365</v>
      </c>
      <c r="F114" s="28" t="s">
        <v>135</v>
      </c>
      <c r="G114" s="28">
        <v>450000</v>
      </c>
      <c r="H114" s="39">
        <f t="shared" si="36"/>
        <v>105600</v>
      </c>
      <c r="I114" s="28">
        <v>100000</v>
      </c>
      <c r="J114" s="28">
        <f t="shared" ref="J114:J115" si="48">I114*0.2</f>
        <v>20000</v>
      </c>
      <c r="K114" s="28"/>
      <c r="L114" s="28">
        <f t="shared" ref="L114:L115" si="49">I114*0.8</f>
        <v>80000</v>
      </c>
      <c r="M114" s="28">
        <v>5600</v>
      </c>
      <c r="N114" s="42">
        <f t="shared" si="47"/>
        <v>344400</v>
      </c>
      <c r="O114" s="28"/>
      <c r="P114" s="28"/>
    </row>
    <row r="115" spans="1:16">
      <c r="A115" s="55">
        <v>53</v>
      </c>
      <c r="B115" s="12" t="s">
        <v>127</v>
      </c>
      <c r="C115" s="12" t="s">
        <v>137</v>
      </c>
      <c r="D115" s="28">
        <v>815</v>
      </c>
      <c r="E115" s="28">
        <v>614</v>
      </c>
      <c r="F115" s="28" t="s">
        <v>241</v>
      </c>
      <c r="G115" s="28">
        <v>168000</v>
      </c>
      <c r="H115" s="39">
        <f t="shared" si="36"/>
        <v>109200</v>
      </c>
      <c r="I115" s="28">
        <v>100000</v>
      </c>
      <c r="J115" s="28">
        <f t="shared" si="48"/>
        <v>20000</v>
      </c>
      <c r="K115" s="28"/>
      <c r="L115" s="28">
        <f t="shared" si="49"/>
        <v>80000</v>
      </c>
      <c r="M115" s="28">
        <v>9200</v>
      </c>
      <c r="N115" s="42">
        <f t="shared" si="47"/>
        <v>58800</v>
      </c>
      <c r="O115" s="28"/>
      <c r="P115" s="28"/>
    </row>
    <row r="116" spans="1:16" ht="21" customHeight="1">
      <c r="A116" s="55">
        <v>54</v>
      </c>
      <c r="B116" s="12" t="s">
        <v>141</v>
      </c>
      <c r="C116" s="40" t="s">
        <v>144</v>
      </c>
      <c r="D116" s="40">
        <v>565</v>
      </c>
      <c r="E116" s="40">
        <v>397</v>
      </c>
      <c r="F116" s="40" t="s">
        <v>145</v>
      </c>
      <c r="G116" s="40">
        <v>120000</v>
      </c>
      <c r="H116" s="39">
        <f t="shared" si="36"/>
        <v>106000</v>
      </c>
      <c r="I116" s="14">
        <v>100000</v>
      </c>
      <c r="J116" s="8">
        <f t="shared" ref="J116:J119" si="50">SUM(I116*0.2)</f>
        <v>20000</v>
      </c>
      <c r="K116" s="14"/>
      <c r="L116" s="8">
        <f t="shared" ref="L116:L119" si="51">SUM(I116*0.8)</f>
        <v>80000</v>
      </c>
      <c r="M116" s="8">
        <v>6000</v>
      </c>
      <c r="N116" s="42">
        <f t="shared" si="47"/>
        <v>14000</v>
      </c>
      <c r="O116" s="14"/>
      <c r="P116" s="14"/>
    </row>
    <row r="117" spans="1:16" ht="20.25" customHeight="1">
      <c r="A117" s="11">
        <v>55</v>
      </c>
      <c r="B117" s="12" t="s">
        <v>141</v>
      </c>
      <c r="C117" s="40" t="s">
        <v>146</v>
      </c>
      <c r="D117" s="40">
        <v>725</v>
      </c>
      <c r="E117" s="40">
        <v>515</v>
      </c>
      <c r="F117" s="40" t="s">
        <v>147</v>
      </c>
      <c r="G117" s="40">
        <v>150000</v>
      </c>
      <c r="H117" s="39">
        <f t="shared" si="36"/>
        <v>107800</v>
      </c>
      <c r="I117" s="14">
        <v>100000</v>
      </c>
      <c r="J117" s="8">
        <f t="shared" si="50"/>
        <v>20000</v>
      </c>
      <c r="K117" s="14"/>
      <c r="L117" s="8">
        <f t="shared" si="51"/>
        <v>80000</v>
      </c>
      <c r="M117" s="8">
        <v>7800</v>
      </c>
      <c r="N117" s="42">
        <f t="shared" si="47"/>
        <v>42200</v>
      </c>
      <c r="O117" s="14"/>
      <c r="P117" s="14"/>
    </row>
    <row r="118" spans="1:16" ht="21.75" customHeight="1">
      <c r="A118" s="55">
        <v>56</v>
      </c>
      <c r="B118" s="12" t="s">
        <v>141</v>
      </c>
      <c r="C118" s="40" t="s">
        <v>148</v>
      </c>
      <c r="D118" s="40">
        <v>1630</v>
      </c>
      <c r="E118" s="40">
        <v>1122</v>
      </c>
      <c r="F118" s="40" t="s">
        <v>149</v>
      </c>
      <c r="G118" s="40">
        <v>150000</v>
      </c>
      <c r="H118" s="39">
        <f t="shared" si="36"/>
        <v>117100</v>
      </c>
      <c r="I118" s="14">
        <v>100000</v>
      </c>
      <c r="J118" s="8">
        <f t="shared" si="50"/>
        <v>20000</v>
      </c>
      <c r="K118" s="14"/>
      <c r="L118" s="8">
        <f t="shared" si="51"/>
        <v>80000</v>
      </c>
      <c r="M118" s="8">
        <v>17100</v>
      </c>
      <c r="N118" s="42">
        <f t="shared" si="47"/>
        <v>32900</v>
      </c>
      <c r="O118" s="14"/>
      <c r="P118" s="14"/>
    </row>
    <row r="119" spans="1:16" ht="21.75" customHeight="1">
      <c r="A119" s="55">
        <v>57</v>
      </c>
      <c r="B119" s="12" t="s">
        <v>141</v>
      </c>
      <c r="C119" s="40" t="s">
        <v>154</v>
      </c>
      <c r="D119" s="40">
        <v>1417</v>
      </c>
      <c r="E119" s="40">
        <v>988</v>
      </c>
      <c r="F119" s="40" t="s">
        <v>155</v>
      </c>
      <c r="G119" s="40">
        <v>200000</v>
      </c>
      <c r="H119" s="39">
        <f t="shared" si="36"/>
        <v>115000</v>
      </c>
      <c r="I119" s="14">
        <v>100000</v>
      </c>
      <c r="J119" s="8">
        <f t="shared" si="50"/>
        <v>20000</v>
      </c>
      <c r="K119" s="14"/>
      <c r="L119" s="8">
        <f t="shared" si="51"/>
        <v>80000</v>
      </c>
      <c r="M119" s="8">
        <v>15000</v>
      </c>
      <c r="N119" s="42">
        <f t="shared" si="47"/>
        <v>85000</v>
      </c>
      <c r="O119" s="14"/>
      <c r="P119" s="14"/>
    </row>
    <row r="120" spans="1:16" ht="21.75" customHeight="1">
      <c r="A120" s="11">
        <v>58</v>
      </c>
      <c r="B120" s="12" t="s">
        <v>141</v>
      </c>
      <c r="C120" s="40" t="s">
        <v>156</v>
      </c>
      <c r="D120" s="40">
        <v>1201</v>
      </c>
      <c r="E120" s="40">
        <v>825</v>
      </c>
      <c r="F120" s="40" t="s">
        <v>157</v>
      </c>
      <c r="G120" s="40">
        <v>280000</v>
      </c>
      <c r="H120" s="55">
        <f t="shared" ref="H120:H121" si="52">I120+M120</f>
        <v>112600</v>
      </c>
      <c r="I120" s="14">
        <v>100000</v>
      </c>
      <c r="J120" s="8">
        <f t="shared" ref="J120" si="53">SUM(I120*0.2)</f>
        <v>20000</v>
      </c>
      <c r="K120" s="14"/>
      <c r="L120" s="8">
        <f t="shared" ref="L120:L121" si="54">SUM(I120*0.8)</f>
        <v>80000</v>
      </c>
      <c r="M120" s="8">
        <v>12600</v>
      </c>
      <c r="N120" s="42">
        <f t="shared" si="47"/>
        <v>167400</v>
      </c>
      <c r="O120" s="14"/>
      <c r="P120" s="14"/>
    </row>
    <row r="121" spans="1:16" ht="22.5" customHeight="1">
      <c r="A121" s="55">
        <v>59</v>
      </c>
      <c r="B121" s="12" t="s">
        <v>141</v>
      </c>
      <c r="C121" s="40" t="s">
        <v>160</v>
      </c>
      <c r="D121" s="40">
        <v>1103</v>
      </c>
      <c r="E121" s="40">
        <v>767</v>
      </c>
      <c r="F121" s="40" t="s">
        <v>161</v>
      </c>
      <c r="G121" s="40">
        <v>120000</v>
      </c>
      <c r="H121" s="55">
        <f t="shared" si="52"/>
        <v>111700</v>
      </c>
      <c r="I121" s="14">
        <v>100000</v>
      </c>
      <c r="J121" s="8">
        <f t="shared" ref="J121" si="55">SUM(I121*0.2)</f>
        <v>20000</v>
      </c>
      <c r="K121" s="14"/>
      <c r="L121" s="8">
        <f t="shared" si="54"/>
        <v>80000</v>
      </c>
      <c r="M121" s="8">
        <v>11700</v>
      </c>
      <c r="N121" s="42">
        <f t="shared" si="47"/>
        <v>8300</v>
      </c>
      <c r="O121" s="14"/>
      <c r="P121" s="14"/>
    </row>
  </sheetData>
  <mergeCells count="29">
    <mergeCell ref="N4:N6"/>
    <mergeCell ref="O4:O6"/>
    <mergeCell ref="J5:J6"/>
    <mergeCell ref="K5:K6"/>
    <mergeCell ref="L5:L6"/>
    <mergeCell ref="A62:C62"/>
    <mergeCell ref="A25:C25"/>
    <mergeCell ref="F4:F6"/>
    <mergeCell ref="B5:B6"/>
    <mergeCell ref="A11:C11"/>
    <mergeCell ref="A12:C12"/>
    <mergeCell ref="A8:C8"/>
    <mergeCell ref="A7:C7"/>
    <mergeCell ref="A1:B1"/>
    <mergeCell ref="A2:P2"/>
    <mergeCell ref="A3:E3"/>
    <mergeCell ref="M3:P3"/>
    <mergeCell ref="B4:C4"/>
    <mergeCell ref="D4:E4"/>
    <mergeCell ref="I4:L4"/>
    <mergeCell ref="P4:P6"/>
    <mergeCell ref="D5:D6"/>
    <mergeCell ref="A4:A6"/>
    <mergeCell ref="E5:E6"/>
    <mergeCell ref="C5:C6"/>
    <mergeCell ref="G4:G6"/>
    <mergeCell ref="H4:H6"/>
    <mergeCell ref="I5:I6"/>
    <mergeCell ref="M5:M6"/>
  </mergeCells>
  <phoneticPr fontId="5" type="noConversion"/>
  <pageMargins left="0.27559055118110237" right="0.15748031496062992" top="0.15748031496062992" bottom="0.19685039370078741" header="0.15748031496062992" footer="0.19685039370078741"/>
  <pageSetup paperSize="9" orientation="landscape" horizontalDpi="200" verticalDpi="300" r:id="rId1"/>
  <ignoredErrors>
    <ignoredError sqref="N65 N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农改办/夏艳如</cp:lastModifiedBy>
  <cp:lastPrinted>2020-07-07T09:02:25Z</cp:lastPrinted>
  <dcterms:created xsi:type="dcterms:W3CDTF">2006-09-13T11:21:00Z</dcterms:created>
  <dcterms:modified xsi:type="dcterms:W3CDTF">2020-07-27T09:27:32Z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